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bma\Desktop\koalarme\"/>
    </mc:Choice>
  </mc:AlternateContent>
  <xr:revisionPtr revIDLastSave="0" documentId="8_{1017CB0C-9D4E-4842-8E47-979342D465BC}" xr6:coauthVersionLast="47" xr6:coauthVersionMax="47" xr10:uidLastSave="{00000000-0000-0000-0000-000000000000}"/>
  <workbookProtection workbookAlgorithmName="SHA-512" workbookHashValue="EMfN9LsifC9Whh3sSJOpIA0GSQfpyipZJgCgE+zi6wqH9HNWsZu03/rI6YEu35J/0wsL3Nb2h7fv5Iv8Duz87w==" workbookSaltValue="LJDMFdJRlgLMlefEOvs8aQ==" workbookSpinCount="100000" lockStructure="1"/>
  <bookViews>
    <workbookView xWindow="4635" yWindow="3180" windowWidth="26235" windowHeight="11820" xr2:uid="{00000000-000D-0000-FFFF-FFFF00000000}"/>
  </bookViews>
  <sheets>
    <sheet name="COMMANDE PARTICULIER" sheetId="1" r:id="rId1"/>
    <sheet name="FACTURE PARTICULIER " sheetId="11" r:id="rId2"/>
    <sheet name="COMMANDE PRO" sheetId="5" r:id="rId3"/>
    <sheet name="FACTURE PRO" sheetId="12" r:id="rId4"/>
    <sheet name="Feuil2" sheetId="13" r:id="rId5"/>
    <sheet name="Feuil1" sheetId="8" state="hidden" r:id="rId6"/>
    <sheet name="Feuil7" sheetId="7" state="hidden" r:id="rId7"/>
  </sheets>
  <definedNames>
    <definedName name="_xlnm.Print_Area" localSheetId="0">'COMMANDE PARTICULIER'!$A$1:$F$88</definedName>
    <definedName name="_xlnm.Print_Area" localSheetId="2">'COMMANDE PRO'!$A$1:$F$88</definedName>
    <definedName name="_xlnm.Print_Area" localSheetId="1">'FACTURE PARTICULIER '!$A$1:$F$88</definedName>
    <definedName name="_xlnm.Print_Area" localSheetId="3">'FACTURE PRO'!$A$1:$F$88</definedName>
    <definedName name="_xlnm.Print_Area" localSheetId="6">Feuil7!$Y$382:$Z$434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2" l="1"/>
  <c r="F62" i="12" s="1"/>
  <c r="C61" i="12"/>
  <c r="F61" i="12" s="1"/>
  <c r="C60" i="12"/>
  <c r="E62" i="12"/>
  <c r="E61" i="12"/>
  <c r="E60" i="12"/>
  <c r="E62" i="5"/>
  <c r="F62" i="5" s="1"/>
  <c r="E61" i="5"/>
  <c r="F61" i="5" s="1"/>
  <c r="E60" i="5"/>
  <c r="F60" i="5" s="1"/>
  <c r="C21" i="11"/>
  <c r="C22" i="11"/>
  <c r="C23" i="11"/>
  <c r="C24" i="11"/>
  <c r="F24" i="11" s="1"/>
  <c r="C25" i="11"/>
  <c r="C26" i="11"/>
  <c r="F26" i="11" s="1"/>
  <c r="C27" i="11"/>
  <c r="C28" i="11"/>
  <c r="C29" i="11"/>
  <c r="C30" i="11"/>
  <c r="C31" i="11"/>
  <c r="C32" i="11"/>
  <c r="F32" i="11" s="1"/>
  <c r="C33" i="11"/>
  <c r="C34" i="11"/>
  <c r="F34" i="11" s="1"/>
  <c r="C35" i="11"/>
  <c r="C36" i="11"/>
  <c r="F36" i="11" s="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F50" i="11" s="1"/>
  <c r="C51" i="11"/>
  <c r="C52" i="11"/>
  <c r="C53" i="11"/>
  <c r="C54" i="11"/>
  <c r="C55" i="11"/>
  <c r="C56" i="11"/>
  <c r="C57" i="11"/>
  <c r="C58" i="11"/>
  <c r="C59" i="11"/>
  <c r="C60" i="11"/>
  <c r="F60" i="11" s="1"/>
  <c r="C61" i="11"/>
  <c r="C62" i="11"/>
  <c r="C63" i="11"/>
  <c r="F63" i="11" s="1"/>
  <c r="C64" i="11"/>
  <c r="C65" i="11"/>
  <c r="C66" i="11"/>
  <c r="F66" i="11" s="1"/>
  <c r="C67" i="11"/>
  <c r="F67" i="11" s="1"/>
  <c r="C68" i="11"/>
  <c r="F68" i="11" s="1"/>
  <c r="C69" i="11"/>
  <c r="C70" i="11"/>
  <c r="C20" i="11"/>
  <c r="F20" i="11" s="1"/>
  <c r="F70" i="11"/>
  <c r="D70" i="11"/>
  <c r="F69" i="11"/>
  <c r="D69" i="11"/>
  <c r="D68" i="11"/>
  <c r="D67" i="11"/>
  <c r="D66" i="11"/>
  <c r="F65" i="11"/>
  <c r="D65" i="11"/>
  <c r="F64" i="11"/>
  <c r="D64" i="11"/>
  <c r="D63" i="11"/>
  <c r="F62" i="11"/>
  <c r="D62" i="11"/>
  <c r="F61" i="11"/>
  <c r="D61" i="11"/>
  <c r="D60" i="11"/>
  <c r="F58" i="11"/>
  <c r="D58" i="11"/>
  <c r="F56" i="11"/>
  <c r="D56" i="11"/>
  <c r="F54" i="11"/>
  <c r="D54" i="11"/>
  <c r="F52" i="11"/>
  <c r="D52" i="11"/>
  <c r="D50" i="11"/>
  <c r="F48" i="11"/>
  <c r="D48" i="11"/>
  <c r="F46" i="11"/>
  <c r="D46" i="11"/>
  <c r="F44" i="11"/>
  <c r="D44" i="11"/>
  <c r="F42" i="11"/>
  <c r="D42" i="11"/>
  <c r="F40" i="11"/>
  <c r="D40" i="11"/>
  <c r="F39" i="11"/>
  <c r="D39" i="11"/>
  <c r="F38" i="11"/>
  <c r="D38" i="11"/>
  <c r="F37" i="11"/>
  <c r="D37" i="11"/>
  <c r="D36" i="11"/>
  <c r="D34" i="11"/>
  <c r="D32" i="11"/>
  <c r="F30" i="11"/>
  <c r="D30" i="11"/>
  <c r="F28" i="11"/>
  <c r="D28" i="11"/>
  <c r="D26" i="11"/>
  <c r="D24" i="11"/>
  <c r="F22" i="11"/>
  <c r="D22" i="11"/>
  <c r="D20" i="11"/>
  <c r="F62" i="1"/>
  <c r="D62" i="1"/>
  <c r="F60" i="12" l="1"/>
  <c r="AC423" i="7" l="1"/>
  <c r="AH423" i="7" s="1"/>
  <c r="AE423" i="7"/>
  <c r="AF423" i="7" s="1"/>
  <c r="AC424" i="7"/>
  <c r="AD424" i="7" s="1"/>
  <c r="AE424" i="7"/>
  <c r="AJ424" i="7" s="1"/>
  <c r="F61" i="1"/>
  <c r="F60" i="1"/>
  <c r="D61" i="1"/>
  <c r="D60" i="1"/>
  <c r="F76" i="11"/>
  <c r="F76" i="12"/>
  <c r="D11" i="12"/>
  <c r="D12" i="12"/>
  <c r="D13" i="12"/>
  <c r="D14" i="12"/>
  <c r="D15" i="12"/>
  <c r="D10" i="12"/>
  <c r="C21" i="12"/>
  <c r="C22" i="12"/>
  <c r="C23" i="12"/>
  <c r="C24" i="12"/>
  <c r="C25" i="12"/>
  <c r="C26" i="12"/>
  <c r="C27" i="12"/>
  <c r="C28" i="12"/>
  <c r="C29" i="12"/>
  <c r="C30" i="12"/>
  <c r="F30" i="12" s="1"/>
  <c r="C31" i="12"/>
  <c r="C32" i="12"/>
  <c r="C33" i="12"/>
  <c r="C34" i="12"/>
  <c r="C35" i="12"/>
  <c r="C36" i="12"/>
  <c r="F36" i="12" s="1"/>
  <c r="C37" i="12"/>
  <c r="F37" i="12" s="1"/>
  <c r="C38" i="12"/>
  <c r="F38" i="12" s="1"/>
  <c r="C39" i="12"/>
  <c r="C40" i="12"/>
  <c r="C41" i="12"/>
  <c r="C42" i="12"/>
  <c r="C43" i="12"/>
  <c r="C44" i="12"/>
  <c r="F44" i="12" s="1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3" i="12"/>
  <c r="F63" i="12" s="1"/>
  <c r="C64" i="12"/>
  <c r="F64" i="12" s="1"/>
  <c r="C65" i="12"/>
  <c r="F65" i="12" s="1"/>
  <c r="C66" i="12"/>
  <c r="F66" i="12" s="1"/>
  <c r="C67" i="12"/>
  <c r="F67" i="12" s="1"/>
  <c r="C68" i="12"/>
  <c r="F68" i="12" s="1"/>
  <c r="C69" i="12"/>
  <c r="F69" i="12" s="1"/>
  <c r="C70" i="12"/>
  <c r="C20" i="12"/>
  <c r="H80" i="12"/>
  <c r="E70" i="12"/>
  <c r="D69" i="12"/>
  <c r="D68" i="12"/>
  <c r="D67" i="12"/>
  <c r="D66" i="12"/>
  <c r="D65" i="12"/>
  <c r="D64" i="12"/>
  <c r="D63" i="12"/>
  <c r="D58" i="12"/>
  <c r="D56" i="12"/>
  <c r="D54" i="12"/>
  <c r="D52" i="12"/>
  <c r="D50" i="12"/>
  <c r="D48" i="12"/>
  <c r="D46" i="12"/>
  <c r="D44" i="12"/>
  <c r="D42" i="12"/>
  <c r="D40" i="12"/>
  <c r="F39" i="12"/>
  <c r="D39" i="12"/>
  <c r="D38" i="12"/>
  <c r="D37" i="12"/>
  <c r="D36" i="12"/>
  <c r="D34" i="12"/>
  <c r="D32" i="12"/>
  <c r="D30" i="12"/>
  <c r="D28" i="12"/>
  <c r="D26" i="12"/>
  <c r="D24" i="12"/>
  <c r="D22" i="12"/>
  <c r="D20" i="12"/>
  <c r="AE384" i="7"/>
  <c r="AF384" i="7" s="1"/>
  <c r="AE385" i="7"/>
  <c r="AE386" i="7"/>
  <c r="AE387" i="7"/>
  <c r="AE388" i="7"/>
  <c r="AE389" i="7"/>
  <c r="AJ389" i="7" s="1"/>
  <c r="AE390" i="7"/>
  <c r="AE391" i="7"/>
  <c r="AJ391" i="7" s="1"/>
  <c r="AE392" i="7"/>
  <c r="AJ392" i="7" s="1"/>
  <c r="AE393" i="7"/>
  <c r="AE394" i="7"/>
  <c r="AJ394" i="7" s="1"/>
  <c r="AE395" i="7"/>
  <c r="AE396" i="7"/>
  <c r="AJ396" i="7" s="1"/>
  <c r="AE397" i="7"/>
  <c r="AE398" i="7"/>
  <c r="AJ398" i="7" s="1"/>
  <c r="AE399" i="7"/>
  <c r="AE400" i="7"/>
  <c r="AJ400" i="7" s="1"/>
  <c r="AE401" i="7"/>
  <c r="AE402" i="7"/>
  <c r="AE403" i="7"/>
  <c r="AE404" i="7"/>
  <c r="AJ404" i="7" s="1"/>
  <c r="AE405" i="7"/>
  <c r="AJ405" i="7" s="1"/>
  <c r="AE406" i="7"/>
  <c r="AE407" i="7"/>
  <c r="AJ407" i="7" s="1"/>
  <c r="AE408" i="7"/>
  <c r="AJ408" i="7" s="1"/>
  <c r="AE409" i="7"/>
  <c r="AE410" i="7"/>
  <c r="AJ410" i="7" s="1"/>
  <c r="AE411" i="7"/>
  <c r="AE412" i="7"/>
  <c r="AE413" i="7"/>
  <c r="AJ413" i="7" s="1"/>
  <c r="AE414" i="7"/>
  <c r="AJ414" i="7" s="1"/>
  <c r="AE415" i="7"/>
  <c r="AJ415" i="7" s="1"/>
  <c r="AE416" i="7"/>
  <c r="AJ416" i="7" s="1"/>
  <c r="AE417" i="7"/>
  <c r="AE418" i="7"/>
  <c r="AJ418" i="7" s="1"/>
  <c r="AE419" i="7"/>
  <c r="AJ419" i="7" s="1"/>
  <c r="AE420" i="7"/>
  <c r="AE421" i="7"/>
  <c r="AE422" i="7"/>
  <c r="AJ422" i="7" s="1"/>
  <c r="AE426" i="7"/>
  <c r="AJ426" i="7" s="1"/>
  <c r="AE427" i="7"/>
  <c r="AJ427" i="7" s="1"/>
  <c r="AE428" i="7"/>
  <c r="AJ428" i="7" s="1"/>
  <c r="AE429" i="7"/>
  <c r="AJ429" i="7" s="1"/>
  <c r="AE430" i="7"/>
  <c r="AE431" i="7"/>
  <c r="AJ431" i="7" s="1"/>
  <c r="AE432" i="7"/>
  <c r="AJ432" i="7" s="1"/>
  <c r="AE433" i="7"/>
  <c r="AF433" i="7" s="1"/>
  <c r="E70" i="5"/>
  <c r="F70" i="5" s="1"/>
  <c r="D70" i="1"/>
  <c r="D11" i="11"/>
  <c r="D12" i="11"/>
  <c r="D13" i="11"/>
  <c r="D14" i="11"/>
  <c r="D15" i="11"/>
  <c r="D10" i="11"/>
  <c r="H80" i="11"/>
  <c r="AC433" i="7"/>
  <c r="AH433" i="7" s="1"/>
  <c r="F70" i="1"/>
  <c r="AF424" i="7" l="1"/>
  <c r="AH424" i="7"/>
  <c r="AI424" i="7" s="1"/>
  <c r="AD423" i="7"/>
  <c r="AI423" i="7" s="1"/>
  <c r="AJ423" i="7"/>
  <c r="AD433" i="7"/>
  <c r="AI433" i="7" s="1"/>
  <c r="F32" i="12"/>
  <c r="AJ433" i="7"/>
  <c r="F26" i="12"/>
  <c r="AJ384" i="7"/>
  <c r="AF404" i="7"/>
  <c r="AJ409" i="7"/>
  <c r="AJ406" i="7"/>
  <c r="AJ401" i="7"/>
  <c r="AJ397" i="7"/>
  <c r="AJ385" i="7"/>
  <c r="F42" i="12"/>
  <c r="AJ393" i="7"/>
  <c r="F56" i="12"/>
  <c r="AJ430" i="7"/>
  <c r="AJ421" i="7"/>
  <c r="F70" i="12"/>
  <c r="AJ420" i="7"/>
  <c r="F58" i="12"/>
  <c r="F54" i="12"/>
  <c r="AJ417" i="7"/>
  <c r="F48" i="12"/>
  <c r="F46" i="12"/>
  <c r="F40" i="12"/>
  <c r="AJ403" i="7"/>
  <c r="AJ402" i="7"/>
  <c r="AJ399" i="7"/>
  <c r="F34" i="12"/>
  <c r="AJ395" i="7"/>
  <c r="AJ390" i="7"/>
  <c r="F24" i="12"/>
  <c r="AJ388" i="7"/>
  <c r="AJ387" i="7"/>
  <c r="F22" i="12"/>
  <c r="F72" i="11"/>
  <c r="F28" i="12"/>
  <c r="F50" i="12"/>
  <c r="F52" i="12"/>
  <c r="F20" i="12"/>
  <c r="H80" i="5"/>
  <c r="D68" i="5"/>
  <c r="D67" i="5"/>
  <c r="D66" i="5"/>
  <c r="D65" i="5"/>
  <c r="D64" i="5"/>
  <c r="D63" i="5"/>
  <c r="D58" i="5"/>
  <c r="D56" i="5"/>
  <c r="D54" i="5"/>
  <c r="D52" i="5"/>
  <c r="D50" i="5"/>
  <c r="D48" i="5"/>
  <c r="D46" i="5"/>
  <c r="D44" i="5"/>
  <c r="D42" i="5"/>
  <c r="D40" i="5"/>
  <c r="D39" i="5"/>
  <c r="D38" i="5"/>
  <c r="D37" i="5"/>
  <c r="D36" i="5"/>
  <c r="D34" i="5"/>
  <c r="D32" i="5"/>
  <c r="D30" i="5"/>
  <c r="D28" i="5"/>
  <c r="D26" i="5"/>
  <c r="D24" i="5"/>
  <c r="D22" i="5"/>
  <c r="D20" i="5"/>
  <c r="F69" i="5"/>
  <c r="D69" i="5"/>
  <c r="F68" i="5"/>
  <c r="F67" i="5"/>
  <c r="F66" i="5"/>
  <c r="F65" i="5"/>
  <c r="F64" i="5"/>
  <c r="F63" i="5"/>
  <c r="F58" i="5"/>
  <c r="F56" i="5"/>
  <c r="F54" i="5"/>
  <c r="F52" i="5"/>
  <c r="F50" i="5"/>
  <c r="F48" i="5"/>
  <c r="F46" i="5"/>
  <c r="F44" i="5"/>
  <c r="F42" i="5"/>
  <c r="F40" i="5"/>
  <c r="F39" i="5"/>
  <c r="F38" i="5"/>
  <c r="F37" i="5"/>
  <c r="F36" i="5"/>
  <c r="F34" i="5"/>
  <c r="F32" i="5"/>
  <c r="F30" i="5"/>
  <c r="F28" i="5"/>
  <c r="F26" i="5"/>
  <c r="F24" i="5"/>
  <c r="F22" i="5"/>
  <c r="F20" i="5"/>
  <c r="AC384" i="7"/>
  <c r="AH384" i="7" s="1"/>
  <c r="AC385" i="7"/>
  <c r="AC386" i="7"/>
  <c r="AC387" i="7"/>
  <c r="AH387" i="7" s="1"/>
  <c r="AC388" i="7"/>
  <c r="AC389" i="7"/>
  <c r="AC390" i="7"/>
  <c r="AC391" i="7"/>
  <c r="AC392" i="7"/>
  <c r="AH392" i="7" s="1"/>
  <c r="AC393" i="7"/>
  <c r="AC394" i="7"/>
  <c r="AH394" i="7" s="1"/>
  <c r="AC395" i="7"/>
  <c r="AH395" i="7" s="1"/>
  <c r="AC396" i="7"/>
  <c r="AC397" i="7"/>
  <c r="AC398" i="7"/>
  <c r="AC399" i="7"/>
  <c r="AH399" i="7" s="1"/>
  <c r="AC400" i="7"/>
  <c r="AH400" i="7" s="1"/>
  <c r="AC401" i="7"/>
  <c r="AH401" i="7" s="1"/>
  <c r="AC402" i="7"/>
  <c r="AH402" i="7" s="1"/>
  <c r="AC403" i="7"/>
  <c r="AC404" i="7"/>
  <c r="AD404" i="7" s="1"/>
  <c r="AC405" i="7"/>
  <c r="AC406" i="7"/>
  <c r="AC407" i="7"/>
  <c r="AC408" i="7"/>
  <c r="AC409" i="7"/>
  <c r="AC410" i="7"/>
  <c r="AH410" i="7" s="1"/>
  <c r="AC411" i="7"/>
  <c r="AC412" i="7"/>
  <c r="AC413" i="7"/>
  <c r="AC414" i="7"/>
  <c r="AC415" i="7"/>
  <c r="AC416" i="7"/>
  <c r="AH416" i="7" s="1"/>
  <c r="AC417" i="7"/>
  <c r="AH417" i="7" s="1"/>
  <c r="AC418" i="7"/>
  <c r="AH418" i="7" s="1"/>
  <c r="AC419" i="7"/>
  <c r="AH419" i="7" s="1"/>
  <c r="AC420" i="7"/>
  <c r="AC421" i="7"/>
  <c r="AC422" i="7"/>
  <c r="AH422" i="7" s="1"/>
  <c r="AC426" i="7"/>
  <c r="AC427" i="7"/>
  <c r="AC428" i="7"/>
  <c r="AH428" i="7" s="1"/>
  <c r="AC429" i="7"/>
  <c r="AC430" i="7"/>
  <c r="AH430" i="7" s="1"/>
  <c r="AC431" i="7"/>
  <c r="AH431" i="7" s="1"/>
  <c r="H80" i="1"/>
  <c r="AA432" i="7"/>
  <c r="AD432" i="7" s="1"/>
  <c r="AA409" i="7"/>
  <c r="AA410" i="7" s="1"/>
  <c r="AF410" i="7" s="1"/>
  <c r="AA403" i="7"/>
  <c r="AF403" i="7" s="1"/>
  <c r="AA405" i="7"/>
  <c r="AA397" i="7"/>
  <c r="AA398" i="7" s="1"/>
  <c r="AF398" i="7" s="1"/>
  <c r="AA396" i="7"/>
  <c r="AF396" i="7" s="1"/>
  <c r="AA395" i="7"/>
  <c r="AF395" i="7" s="1"/>
  <c r="AA393" i="7"/>
  <c r="AA394" i="7" s="1"/>
  <c r="AF394" i="7" s="1"/>
  <c r="AA389" i="7"/>
  <c r="AF389" i="7" s="1"/>
  <c r="AA390" i="7"/>
  <c r="AF390" i="7" s="1"/>
  <c r="AA391" i="7"/>
  <c r="AF391" i="7" s="1"/>
  <c r="AA392" i="7"/>
  <c r="AF392" i="7" s="1"/>
  <c r="AA388" i="7"/>
  <c r="AF388" i="7" s="1"/>
  <c r="AA387" i="7"/>
  <c r="AF387" i="7" s="1"/>
  <c r="AA385" i="7"/>
  <c r="AA386" i="7" s="1"/>
  <c r="AF386" i="7" s="1"/>
  <c r="Z411" i="7"/>
  <c r="Z412" i="7" s="1"/>
  <c r="AJ412" i="7" s="1"/>
  <c r="Z385" i="7"/>
  <c r="Z386" i="7" s="1"/>
  <c r="AJ386" i="7" s="1"/>
  <c r="D65" i="1"/>
  <c r="AA428" i="7" s="1"/>
  <c r="AF428" i="7" s="1"/>
  <c r="D66" i="1"/>
  <c r="AA429" i="7" s="1"/>
  <c r="AF429" i="7" s="1"/>
  <c r="F65" i="1"/>
  <c r="F66" i="1"/>
  <c r="F67" i="1"/>
  <c r="F68" i="1"/>
  <c r="D68" i="1"/>
  <c r="AA431" i="7" s="1"/>
  <c r="AF431" i="7" s="1"/>
  <c r="F63" i="1"/>
  <c r="D63" i="1"/>
  <c r="AA426" i="7" s="1"/>
  <c r="AF426" i="7" s="1"/>
  <c r="F36" i="1"/>
  <c r="D36" i="1"/>
  <c r="AA399" i="7" s="1"/>
  <c r="AF399" i="7" s="1"/>
  <c r="F38" i="1"/>
  <c r="D38" i="1"/>
  <c r="AA401" i="7" s="1"/>
  <c r="AF401" i="7" s="1"/>
  <c r="F44" i="1"/>
  <c r="D44" i="1"/>
  <c r="AA407" i="7" s="1"/>
  <c r="AA408" i="7" s="1"/>
  <c r="AF408" i="7" s="1"/>
  <c r="F22" i="1"/>
  <c r="D22" i="1"/>
  <c r="F56" i="1"/>
  <c r="D56" i="1"/>
  <c r="AA419" i="7" s="1"/>
  <c r="AA420" i="7" s="1"/>
  <c r="AF420" i="7" s="1"/>
  <c r="F54" i="1"/>
  <c r="D54" i="1"/>
  <c r="AA417" i="7" s="1"/>
  <c r="AA418" i="7" s="1"/>
  <c r="AF418" i="7" s="1"/>
  <c r="F30" i="1"/>
  <c r="D30" i="1"/>
  <c r="AF450" i="7"/>
  <c r="AF447" i="7" s="1"/>
  <c r="AE383" i="7"/>
  <c r="AD405" i="7" l="1"/>
  <c r="AD388" i="7"/>
  <c r="AF419" i="7"/>
  <c r="AD391" i="7"/>
  <c r="AF409" i="7"/>
  <c r="AD403" i="7"/>
  <c r="AA406" i="7"/>
  <c r="AF406" i="7" s="1"/>
  <c r="AF405" i="7"/>
  <c r="AH386" i="7"/>
  <c r="AH385" i="7"/>
  <c r="AF385" i="7"/>
  <c r="AF393" i="7"/>
  <c r="AF407" i="7"/>
  <c r="AJ411" i="7"/>
  <c r="AF417" i="7"/>
  <c r="AF397" i="7"/>
  <c r="AH411" i="7"/>
  <c r="AF432" i="7"/>
  <c r="AF383" i="7"/>
  <c r="AJ383" i="7"/>
  <c r="F72" i="12"/>
  <c r="F72" i="5"/>
  <c r="AH403" i="7"/>
  <c r="AD398" i="7"/>
  <c r="AD409" i="7"/>
  <c r="AD393" i="7"/>
  <c r="AD406" i="7"/>
  <c r="AD390" i="7"/>
  <c r="AD389" i="7"/>
  <c r="AD418" i="7"/>
  <c r="AI418" i="7" s="1"/>
  <c r="AD395" i="7"/>
  <c r="AI395" i="7" s="1"/>
  <c r="AD408" i="7"/>
  <c r="AD407" i="7"/>
  <c r="AD426" i="7"/>
  <c r="AD420" i="7"/>
  <c r="AH408" i="7"/>
  <c r="AD397" i="7"/>
  <c r="AD396" i="7"/>
  <c r="AD394" i="7"/>
  <c r="AI394" i="7" s="1"/>
  <c r="AD392" i="7"/>
  <c r="AI392" i="7" s="1"/>
  <c r="AD384" i="7"/>
  <c r="AI384" i="7" s="1"/>
  <c r="AH426" i="7"/>
  <c r="AD387" i="7"/>
  <c r="AH420" i="7"/>
  <c r="AH390" i="7"/>
  <c r="AD431" i="7"/>
  <c r="AI431" i="7" s="1"/>
  <c r="AH388" i="7"/>
  <c r="AI388" i="7" s="1"/>
  <c r="AD419" i="7"/>
  <c r="AI419" i="7" s="1"/>
  <c r="AD410" i="7"/>
  <c r="AI410" i="7" s="1"/>
  <c r="AH415" i="7"/>
  <c r="AD386" i="7"/>
  <c r="AH414" i="7"/>
  <c r="AH398" i="7"/>
  <c r="AD417" i="7"/>
  <c r="AI417" i="7" s="1"/>
  <c r="AD401" i="7"/>
  <c r="AI401" i="7" s="1"/>
  <c r="AD385" i="7"/>
  <c r="AH413" i="7"/>
  <c r="AH397" i="7"/>
  <c r="AH396" i="7"/>
  <c r="AH412" i="7"/>
  <c r="AD399" i="7"/>
  <c r="AI399" i="7" s="1"/>
  <c r="AH432" i="7"/>
  <c r="AI432" i="7" s="1"/>
  <c r="AH409" i="7"/>
  <c r="AH393" i="7"/>
  <c r="AH427" i="7"/>
  <c r="AH407" i="7"/>
  <c r="AH391" i="7"/>
  <c r="AH406" i="7"/>
  <c r="AD428" i="7"/>
  <c r="AI428" i="7" s="1"/>
  <c r="AH421" i="7"/>
  <c r="AH405" i="7"/>
  <c r="AH389" i="7"/>
  <c r="AH404" i="7"/>
  <c r="AI404" i="7" s="1"/>
  <c r="AD429" i="7"/>
  <c r="AH429" i="7"/>
  <c r="AD450" i="7"/>
  <c r="AD447" i="7" s="1"/>
  <c r="AC383" i="7"/>
  <c r="F69" i="1"/>
  <c r="F64" i="1"/>
  <c r="F39" i="1"/>
  <c r="F37" i="1"/>
  <c r="F58" i="1"/>
  <c r="F52" i="1"/>
  <c r="F50" i="1"/>
  <c r="F48" i="1"/>
  <c r="F46" i="1"/>
  <c r="F42" i="1"/>
  <c r="F40" i="1"/>
  <c r="F34" i="1"/>
  <c r="F32" i="1"/>
  <c r="F28" i="1"/>
  <c r="F26" i="1"/>
  <c r="F24" i="1"/>
  <c r="F20" i="1"/>
  <c r="D69" i="1"/>
  <c r="D67" i="1"/>
  <c r="AA430" i="7" s="1"/>
  <c r="D64" i="1"/>
  <c r="AA427" i="7" s="1"/>
  <c r="D58" i="1"/>
  <c r="AA421" i="7" s="1"/>
  <c r="D52" i="1"/>
  <c r="AA415" i="7" s="1"/>
  <c r="D50" i="1"/>
  <c r="AA413" i="7" s="1"/>
  <c r="D48" i="1"/>
  <c r="AA411" i="7" s="1"/>
  <c r="D46" i="1"/>
  <c r="D42" i="1"/>
  <c r="D40" i="1"/>
  <c r="D39" i="1"/>
  <c r="AA402" i="7" s="1"/>
  <c r="D37" i="1"/>
  <c r="AA400" i="7" s="1"/>
  <c r="D34" i="1"/>
  <c r="D32" i="1"/>
  <c r="D28" i="1"/>
  <c r="D26" i="1"/>
  <c r="D24" i="1"/>
  <c r="D20" i="1"/>
  <c r="AI393" i="7" l="1"/>
  <c r="AI391" i="7"/>
  <c r="AI390" i="7"/>
  <c r="AI403" i="7"/>
  <c r="AI385" i="7"/>
  <c r="AI405" i="7"/>
  <c r="AI406" i="7"/>
  <c r="AI386" i="7"/>
  <c r="AD430" i="7"/>
  <c r="AI430" i="7" s="1"/>
  <c r="AF430" i="7"/>
  <c r="AI389" i="7"/>
  <c r="AD400" i="7"/>
  <c r="AI400" i="7" s="1"/>
  <c r="AF400" i="7"/>
  <c r="AD402" i="7"/>
  <c r="AI402" i="7" s="1"/>
  <c r="AF402" i="7"/>
  <c r="AA412" i="7"/>
  <c r="AF411" i="7"/>
  <c r="AI398" i="7"/>
  <c r="AI408" i="7"/>
  <c r="AA414" i="7"/>
  <c r="AF413" i="7"/>
  <c r="AA416" i="7"/>
  <c r="AF415" i="7"/>
  <c r="AA422" i="7"/>
  <c r="AF421" i="7"/>
  <c r="AD427" i="7"/>
  <c r="AI427" i="7" s="1"/>
  <c r="AF427" i="7"/>
  <c r="AK383" i="7"/>
  <c r="AJ434" i="7"/>
  <c r="AI387" i="7"/>
  <c r="F72" i="1"/>
  <c r="AD448" i="7" s="1"/>
  <c r="AI409" i="7"/>
  <c r="AI426" i="7"/>
  <c r="AD421" i="7"/>
  <c r="AI421" i="7" s="1"/>
  <c r="AI420" i="7"/>
  <c r="AI407" i="7"/>
  <c r="AI397" i="7"/>
  <c r="AD411" i="7"/>
  <c r="AI411" i="7" s="1"/>
  <c r="AD415" i="7"/>
  <c r="AI415" i="7" s="1"/>
  <c r="AD413" i="7"/>
  <c r="AI413" i="7" s="1"/>
  <c r="AI429" i="7"/>
  <c r="AI396" i="7"/>
  <c r="AD383" i="7"/>
  <c r="AH383" i="7"/>
  <c r="AH434" i="7" s="1"/>
  <c r="AD416" i="7" l="1"/>
  <c r="AI416" i="7" s="1"/>
  <c r="AF416" i="7"/>
  <c r="AD414" i="7"/>
  <c r="AI414" i="7" s="1"/>
  <c r="AF414" i="7"/>
  <c r="AD412" i="7"/>
  <c r="AI412" i="7" s="1"/>
  <c r="AF412" i="7"/>
  <c r="AD422" i="7"/>
  <c r="AI422" i="7" s="1"/>
  <c r="AF422" i="7"/>
  <c r="AI383" i="7"/>
  <c r="AD449" i="7"/>
  <c r="AD451" i="7"/>
  <c r="AF445" i="7" l="1"/>
  <c r="AD445" i="7"/>
  <c r="AD453" i="7" s="1"/>
  <c r="AD457" i="7" s="1"/>
  <c r="AD458" i="7" s="1"/>
  <c r="F73" i="11" s="1"/>
  <c r="F74" i="11" s="1"/>
  <c r="F79" i="11" l="1"/>
  <c r="F84" i="11" s="1"/>
  <c r="F83" i="11" s="1"/>
  <c r="F82" i="11" s="1"/>
  <c r="F73" i="1"/>
  <c r="F74" i="1" s="1"/>
  <c r="F79" i="1" l="1"/>
  <c r="F84" i="1" s="1"/>
  <c r="F83" i="1" s="1"/>
  <c r="F82" i="1" s="1"/>
  <c r="AD459" i="7" l="1"/>
  <c r="AD461" i="7" s="1"/>
  <c r="AH435" i="7" s="1"/>
  <c r="AF448" i="7" l="1"/>
  <c r="AF451" i="7" l="1"/>
  <c r="AF453" i="7" s="1"/>
  <c r="AF457" i="7" s="1"/>
  <c r="AF458" i="7" s="1"/>
  <c r="F73" i="12" s="1"/>
  <c r="F74" i="12" s="1"/>
  <c r="AF449" i="7"/>
  <c r="F79" i="12" l="1"/>
  <c r="F84" i="12"/>
  <c r="F83" i="12" s="1"/>
  <c r="F82" i="12" s="1"/>
  <c r="F73" i="5"/>
  <c r="F74" i="5" s="1"/>
  <c r="F79" i="5" l="1"/>
  <c r="F84" i="5" s="1"/>
  <c r="F83" i="5" l="1"/>
  <c r="F82" i="5" s="1"/>
  <c r="AF459" i="7"/>
  <c r="AF461" i="7" s="1"/>
  <c r="AJ435" i="7" s="1"/>
</calcChain>
</file>

<file path=xl/sharedStrings.xml><?xml version="1.0" encoding="utf-8"?>
<sst xmlns="http://schemas.openxmlformats.org/spreadsheetml/2006/main" count="518" uniqueCount="112">
  <si>
    <t>2 avenue Pierre Zakarie, 42160 Saint Cyprien</t>
  </si>
  <si>
    <t>contact@koalarme.fr</t>
  </si>
  <si>
    <t>Tél: 0970703808</t>
  </si>
  <si>
    <t>www.koalarme.fr</t>
  </si>
  <si>
    <t>Siren: 953 657 467</t>
  </si>
  <si>
    <t>FACTURE N°</t>
  </si>
  <si>
    <t xml:space="preserve">Nom: </t>
  </si>
  <si>
    <t>Prénom:</t>
  </si>
  <si>
    <t>Adresse</t>
  </si>
  <si>
    <t>Date:</t>
  </si>
  <si>
    <t>Téléphone:</t>
  </si>
  <si>
    <t>Mail:</t>
  </si>
  <si>
    <t>Description</t>
  </si>
  <si>
    <t>Couleur</t>
  </si>
  <si>
    <t>Quantité</t>
  </si>
  <si>
    <t>Centrale et installation</t>
  </si>
  <si>
    <t>Sirène extérieure</t>
  </si>
  <si>
    <t>Sirène intérieure</t>
  </si>
  <si>
    <t>Capteur de porte</t>
  </si>
  <si>
    <t>Détecteur de mouvement avec photos à la demande</t>
  </si>
  <si>
    <t>Détecteur de mouvement extérieur avec photo</t>
  </si>
  <si>
    <t>Détecteur de mouvement avec photo</t>
  </si>
  <si>
    <t>Détecteur de mouvement extérieur avec photo à la demande</t>
  </si>
  <si>
    <t>Télécommande</t>
  </si>
  <si>
    <t>Détecteur de mouvement</t>
  </si>
  <si>
    <t>Clavier</t>
  </si>
  <si>
    <t>Prix Ht</t>
  </si>
  <si>
    <t>Badge</t>
  </si>
  <si>
    <t>Bouton panique</t>
  </si>
  <si>
    <t>Détecteur de fumée</t>
  </si>
  <si>
    <t>Répéteur de signal</t>
  </si>
  <si>
    <t>Total TTC</t>
  </si>
  <si>
    <t>Prix TTC</t>
  </si>
  <si>
    <t>Blanc</t>
  </si>
  <si>
    <t>Noir</t>
  </si>
  <si>
    <t>Grise</t>
  </si>
  <si>
    <t>Expert en sécurité:</t>
  </si>
  <si>
    <t>Sous total TTC</t>
  </si>
  <si>
    <t>Remise</t>
  </si>
  <si>
    <t>Sous total remisé</t>
  </si>
  <si>
    <t>Total HT</t>
  </si>
  <si>
    <t>TOTAL TTC</t>
  </si>
  <si>
    <t>TVA à 10%</t>
  </si>
  <si>
    <t>COMMANDE N°</t>
  </si>
  <si>
    <t>Payé par:</t>
  </si>
  <si>
    <t>TVA à 20%</t>
  </si>
  <si>
    <t>Prix achat</t>
  </si>
  <si>
    <t xml:space="preserve">commande particulier </t>
  </si>
  <si>
    <t>PRIX DE REVIENT TOTAL</t>
  </si>
  <si>
    <t>Prix de vente</t>
  </si>
  <si>
    <t>com vendeur</t>
  </si>
  <si>
    <t>prix de vente ht</t>
  </si>
  <si>
    <t>TLS</t>
  </si>
  <si>
    <t>prix de vente avec tls</t>
  </si>
  <si>
    <t>marge</t>
  </si>
  <si>
    <t>Marge sur vente</t>
  </si>
  <si>
    <t>Remise complementaire possible</t>
  </si>
  <si>
    <t>reste a payer</t>
  </si>
  <si>
    <t>verif</t>
  </si>
  <si>
    <t xml:space="preserve">Remise </t>
  </si>
  <si>
    <t>COMMANDE PRO</t>
  </si>
  <si>
    <t>CHALETS DE JARDIN WOODGRAIN</t>
  </si>
  <si>
    <t xml:space="preserve">SUWG8700   </t>
  </si>
  <si>
    <t>044365020570</t>
  </si>
  <si>
    <t>Abri de jardin polyéthylène 35mm SUNCAST WOODGRAIN 5,53m² + plancher</t>
  </si>
  <si>
    <t xml:space="preserve">2,55 x 2,17 x 2,61 m    </t>
  </si>
  <si>
    <t>SUWG8100</t>
  </si>
  <si>
    <t>0044365020075</t>
  </si>
  <si>
    <t>Abri de jardin polyéthylène 35mm SUNCAST WOODGRAIN 7,90m² + plancher</t>
  </si>
  <si>
    <t>2,55 x 3,10 x 2,61 m</t>
  </si>
  <si>
    <t>SUWG8130</t>
  </si>
  <si>
    <t>044365022130</t>
  </si>
  <si>
    <t xml:space="preserve">Abri de jardin polyéthylène 35mm SUNCAST WOODGRAIN 10,27m²  + plancher                                       </t>
  </si>
  <si>
    <t>2,55 x 4,03 x 2,61 m</t>
  </si>
  <si>
    <t>SUWG7700</t>
  </si>
  <si>
    <t>Abri de jardin polyéthylène 25mm SUNCAST STOREPLUS 4,84m² + plancher</t>
  </si>
  <si>
    <t>2,24 X 2,16 X 2,49 m</t>
  </si>
  <si>
    <t>Caméra motorisée wifi</t>
  </si>
  <si>
    <t>Carte micro sd 32Gb</t>
  </si>
  <si>
    <t>carte micro sd 128Gb</t>
  </si>
  <si>
    <t>Caméra solaire wifi motorisé</t>
  </si>
  <si>
    <t>Caméra solaire wifi fixe</t>
  </si>
  <si>
    <t>Capteur de porte avec choc</t>
  </si>
  <si>
    <t>Détecteur de fumée avec détection de monoxyde de carbone</t>
  </si>
  <si>
    <t>Détecteur d'inondation</t>
  </si>
  <si>
    <t>Supplément centrale spéciale 4G</t>
  </si>
  <si>
    <t>Détecteur de bris de glace</t>
  </si>
  <si>
    <t xml:space="preserve">Détecteur de mouvement extérieur </t>
  </si>
  <si>
    <t>Prise connectée</t>
  </si>
  <si>
    <t>Pack affichage dissuasif offert</t>
  </si>
  <si>
    <t>Radar rideau extérieur</t>
  </si>
  <si>
    <t>Caméra motorisée wifi intérieure</t>
  </si>
  <si>
    <t>Pack affichage dissuassif + pub</t>
  </si>
  <si>
    <t>Prix TTC uniquement pour les habitations de plus de 2 ans et total HT pour les professionnels - Date de validité des prix au 31 juillet 2025
Raccordement à la télésurveillance Securitas 90,00€ le premier mois + 1€ pour le matériel + Engagement de 48 mois auprès de Securitas voir contrat spécifique Securitas
La société SAS Koalarme RCS Saint-Etienne B 953 657 467 - CAPITAL 1200€ - TVA FR93953657467</t>
  </si>
  <si>
    <t>Prix mini de vente</t>
  </si>
  <si>
    <t>Marge reelle</t>
  </si>
  <si>
    <t xml:space="preserve">Garantie 2  ans, pièce et main d'œuvre </t>
  </si>
  <si>
    <r>
      <t xml:space="preserve">Participation </t>
    </r>
    <r>
      <rPr>
        <sz val="11"/>
        <color rgb="FFFF0000"/>
        <rFont val="Roboto"/>
      </rPr>
      <t>SECURITAS + Garantie 4 ans pièces et main d'oeuvre</t>
    </r>
    <r>
      <rPr>
        <sz val="11"/>
        <color theme="1"/>
        <rFont val="Roboto"/>
      </rPr>
      <t xml:space="preserve">
Pack BRONZE 1299€ avec abonnement à 39,90€ HT/mois……………………...………………..………...-1299,00€
Pack ARGENT 1849€ avec abonnement à 54,90€ HT/mois …………………………………………………..-1849,00€
Pack OR 2349€ avec abonnement à 69,90€ HT/mois ……………………………………………………..….....-2349,00€</t>
    </r>
  </si>
  <si>
    <t>Caméra solaire wifi motorisée</t>
  </si>
  <si>
    <t>Forfait carte Sim 24 mois multi opérateur (5€/mois)</t>
  </si>
  <si>
    <t>Forfait carte SIM 24 mois multi opérateur (5€/mois)</t>
  </si>
  <si>
    <r>
      <t xml:space="preserve">Participation </t>
    </r>
    <r>
      <rPr>
        <sz val="11"/>
        <color rgb="FFFF0000"/>
        <rFont val="Roboto"/>
      </rPr>
      <t>SECURITAS + Garantie 4 ans pièces et main d'oeuvre + carte SIM</t>
    </r>
    <r>
      <rPr>
        <sz val="11"/>
        <color theme="1"/>
        <rFont val="Roboto"/>
      </rPr>
      <t xml:space="preserve">
Pack BRONZE 1299€ avec abonnement à 39,90€/mois……………………...………………..………...-1299,00€
Pack ARGENT 1849€ avec abonnement à 54,90€/mois …………………………………………………..-1849,00€
Pack OR 2349€ avec abonnement à 69,90€/mois ……………………………………………………..….....-2349,00€</t>
    </r>
  </si>
  <si>
    <t>CLIENT PROFESSIONNEL</t>
  </si>
  <si>
    <t>Carte micro sd 128Gb</t>
  </si>
  <si>
    <t>Centrale + installation des périphériques, tests, paramétrages. Formation et assistance technique</t>
  </si>
  <si>
    <t>Extention de garantie passant de 2  ans à 4 ans, pièce et main d'œuvre. Inclus avec option SECURITAS</t>
  </si>
  <si>
    <t xml:space="preserve">Pack 4 caméras tubulaires + enregistreur 1T + 1 ecran </t>
  </si>
  <si>
    <t xml:space="preserve">Pack 4 caméras dômes + enregistreur 1T + 1 ecran </t>
  </si>
  <si>
    <t xml:space="preserve">Installation du pack 4 caméras + enregistreur + 1 écran seul </t>
  </si>
  <si>
    <t xml:space="preserve">Pack 4 caméras dômes + enregistreur 1T + 1 écran </t>
  </si>
  <si>
    <t xml:space="preserve">Pack 4 caméras tubulaires + enregistreur 1T + 1 écran </t>
  </si>
  <si>
    <t>installation Pack 4 caméras dômes + enregistreur 1T + 1 ecran  seul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</si>
</sst>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40C]_-;\-* #,##0.00\ [$€-40C]_-;_-* &quot;-&quot;??\ [$€-40C]_-;_-@_-"/>
    <numFmt numFmtId="165" formatCode="#,##0.00\ _€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2"/>
      <color theme="0"/>
      <name val="Roboto"/>
    </font>
    <font>
      <sz val="11"/>
      <color rgb="FF184C61"/>
      <name val="Roboto"/>
    </font>
    <font>
      <sz val="11"/>
      <color rgb="FF184C61"/>
      <name val="Calibri"/>
      <family val="2"/>
      <scheme val="minor"/>
    </font>
    <font>
      <sz val="16"/>
      <color rgb="FF184C61"/>
      <name val="Roboto"/>
    </font>
    <font>
      <sz val="8"/>
      <color theme="1"/>
      <name val="Roboto"/>
    </font>
    <font>
      <sz val="11"/>
      <color rgb="FFFF0000"/>
      <name val="Roboto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184C61"/>
      <name val="Roboto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84C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2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medium">
        <color theme="2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165" fontId="9" fillId="0" borderId="23" xfId="0" applyNumberFormat="1" applyFont="1" applyBorder="1"/>
    <xf numFmtId="165" fontId="9" fillId="0" borderId="23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9" fillId="0" borderId="23" xfId="0" quotePrefix="1" applyNumberFormat="1" applyFont="1" applyBorder="1" applyAlignment="1">
      <alignment horizontal="center" vertical="center" wrapText="1"/>
    </xf>
    <xf numFmtId="165" fontId="9" fillId="0" borderId="20" xfId="0" applyNumberFormat="1" applyFont="1" applyBorder="1"/>
    <xf numFmtId="0" fontId="9" fillId="0" borderId="23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/>
    <xf numFmtId="0" fontId="1" fillId="0" borderId="27" xfId="0" applyFont="1" applyBorder="1" applyAlignment="1" applyProtection="1">
      <alignment horizontal="center" vertical="center"/>
      <protection locked="0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/>
    <xf numFmtId="0" fontId="1" fillId="0" borderId="30" xfId="0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/>
    <xf numFmtId="0" fontId="1" fillId="0" borderId="39" xfId="0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0" fontId="0" fillId="0" borderId="36" xfId="0" applyBorder="1"/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164" fontId="0" fillId="0" borderId="41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37" xfId="0" applyBorder="1"/>
    <xf numFmtId="0" fontId="0" fillId="0" borderId="36" xfId="0" applyBorder="1" applyProtection="1">
      <protection locked="0"/>
    </xf>
    <xf numFmtId="166" fontId="0" fillId="0" borderId="23" xfId="0" applyNumberForma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164" fontId="1" fillId="0" borderId="49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164" fontId="1" fillId="0" borderId="57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 applyProtection="1">
      <alignment horizontal="center" vertical="center"/>
      <protection locked="0"/>
    </xf>
    <xf numFmtId="164" fontId="1" fillId="0" borderId="61" xfId="0" applyNumberFormat="1" applyFont="1" applyBorder="1" applyAlignment="1">
      <alignment horizontal="center" vertical="center"/>
    </xf>
    <xf numFmtId="164" fontId="1" fillId="0" borderId="62" xfId="0" applyNumberFormat="1" applyFont="1" applyBorder="1" applyAlignment="1">
      <alignment horizontal="center" vertical="center"/>
    </xf>
    <xf numFmtId="164" fontId="1" fillId="0" borderId="63" xfId="0" applyNumberFormat="1" applyFont="1" applyBorder="1" applyAlignment="1">
      <alignment horizontal="center" vertical="center"/>
    </xf>
    <xf numFmtId="0" fontId="1" fillId="0" borderId="64" xfId="0" applyFont="1" applyBorder="1" applyAlignment="1">
      <alignment horizontal="left" vertical="center"/>
    </xf>
    <xf numFmtId="0" fontId="1" fillId="0" borderId="65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66" xfId="0" applyFont="1" applyBorder="1" applyAlignment="1">
      <alignment horizontal="left" vertical="center"/>
    </xf>
    <xf numFmtId="0" fontId="1" fillId="0" borderId="67" xfId="0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0" fontId="1" fillId="0" borderId="62" xfId="0" applyFont="1" applyBorder="1"/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>
      <alignment horizontal="left" vertical="center"/>
    </xf>
    <xf numFmtId="0" fontId="1" fillId="0" borderId="69" xfId="0" applyFont="1" applyBorder="1"/>
    <xf numFmtId="164" fontId="1" fillId="0" borderId="69" xfId="0" applyNumberFormat="1" applyFont="1" applyBorder="1" applyAlignment="1">
      <alignment horizontal="center" vertical="center"/>
    </xf>
    <xf numFmtId="164" fontId="1" fillId="0" borderId="70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84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H$79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79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7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7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161925</xdr:rowOff>
    </xdr:from>
    <xdr:to>
      <xdr:col>0</xdr:col>
      <xdr:colOff>3533775</xdr:colOff>
      <xdr:row>5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8CA6824B-05A9-41A2-8817-0688EBA5BCEB}"/>
            </a:ext>
          </a:extLst>
        </xdr:cNvPr>
        <xdr:cNvGrpSpPr/>
      </xdr:nvGrpSpPr>
      <xdr:grpSpPr>
        <a:xfrm>
          <a:off x="66677" y="161925"/>
          <a:ext cx="3467098" cy="895350"/>
          <a:chOff x="4572000" y="511629"/>
          <a:chExt cx="2172335" cy="556313"/>
        </a:xfrm>
      </xdr:grpSpPr>
      <xdr:grpSp>
        <xdr:nvGrpSpPr>
          <xdr:cNvPr id="3" name="Group 26">
            <a:extLst>
              <a:ext uri="{FF2B5EF4-FFF2-40B4-BE49-F238E27FC236}">
                <a16:creationId xmlns:a16="http://schemas.microsoft.com/office/drawing/2014/main" id="{2AA57C52-3C25-FD83-0DEF-B0840E457781}"/>
              </a:ext>
            </a:extLst>
          </xdr:cNvPr>
          <xdr:cNvGrpSpPr/>
        </xdr:nvGrpSpPr>
        <xdr:grpSpPr>
          <a:xfrm>
            <a:off x="4572000" y="511629"/>
            <a:ext cx="2172335" cy="304165"/>
            <a:chOff x="0" y="0"/>
            <a:chExt cx="2172335" cy="304165"/>
          </a:xfrm>
        </xdr:grpSpPr>
        <xdr:pic>
          <xdr:nvPicPr>
            <xdr:cNvPr id="9" name="image1.png">
              <a:extLst>
                <a:ext uri="{FF2B5EF4-FFF2-40B4-BE49-F238E27FC236}">
                  <a16:creationId xmlns:a16="http://schemas.microsoft.com/office/drawing/2014/main" id="{649F1B3D-D09C-5A77-2EA6-9567CB758D0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5259" y="0"/>
              <a:ext cx="249805" cy="303702"/>
            </a:xfrm>
            <a:prstGeom prst="rect">
              <a:avLst/>
            </a:prstGeom>
          </xdr:spPr>
        </xdr:pic>
        <xdr:sp macro="" textlink="">
          <xdr:nvSpPr>
            <xdr:cNvPr id="10" name="Shape 28">
              <a:extLst>
                <a:ext uri="{FF2B5EF4-FFF2-40B4-BE49-F238E27FC236}">
                  <a16:creationId xmlns:a16="http://schemas.microsoft.com/office/drawing/2014/main" id="{5D4DB321-9EBC-D64E-F1E7-E3ACDE3E515B}"/>
                </a:ext>
              </a:extLst>
            </xdr:cNvPr>
            <xdr:cNvSpPr/>
          </xdr:nvSpPr>
          <xdr:spPr>
            <a:xfrm>
              <a:off x="-2" y="2851"/>
              <a:ext cx="2171700" cy="297815"/>
            </a:xfrm>
            <a:custGeom>
              <a:avLst/>
              <a:gdLst/>
              <a:ahLst/>
              <a:cxnLst/>
              <a:rect l="0" t="0" r="0" b="0"/>
              <a:pathLst>
                <a:path w="2171700" h="297815">
                  <a:moveTo>
                    <a:pt x="212788" y="278460"/>
                  </a:moveTo>
                  <a:lnTo>
                    <a:pt x="211734" y="270637"/>
                  </a:lnTo>
                  <a:lnTo>
                    <a:pt x="207594" y="263575"/>
                  </a:lnTo>
                  <a:lnTo>
                    <a:pt x="99568" y="138595"/>
                  </a:lnTo>
                  <a:lnTo>
                    <a:pt x="194462" y="35217"/>
                  </a:lnTo>
                  <a:lnTo>
                    <a:pt x="198424" y="28206"/>
                  </a:lnTo>
                  <a:lnTo>
                    <a:pt x="199491" y="20447"/>
                  </a:lnTo>
                  <a:lnTo>
                    <a:pt x="197624" y="12750"/>
                  </a:lnTo>
                  <a:lnTo>
                    <a:pt x="192773" y="5981"/>
                  </a:lnTo>
                  <a:lnTo>
                    <a:pt x="185712" y="2019"/>
                  </a:lnTo>
                  <a:lnTo>
                    <a:pt x="177888" y="952"/>
                  </a:lnTo>
                  <a:lnTo>
                    <a:pt x="170307" y="2832"/>
                  </a:lnTo>
                  <a:lnTo>
                    <a:pt x="163957" y="7683"/>
                  </a:lnTo>
                  <a:lnTo>
                    <a:pt x="41097" y="141973"/>
                  </a:lnTo>
                  <a:lnTo>
                    <a:pt x="41097" y="21234"/>
                  </a:lnTo>
                  <a:lnTo>
                    <a:pt x="39522" y="13411"/>
                  </a:lnTo>
                  <a:lnTo>
                    <a:pt x="35166" y="6934"/>
                  </a:lnTo>
                  <a:lnTo>
                    <a:pt x="28587" y="2527"/>
                  </a:lnTo>
                  <a:lnTo>
                    <a:pt x="20345" y="901"/>
                  </a:lnTo>
                  <a:lnTo>
                    <a:pt x="12509" y="2527"/>
                  </a:lnTo>
                  <a:lnTo>
                    <a:pt x="6032" y="6934"/>
                  </a:lnTo>
                  <a:lnTo>
                    <a:pt x="1625" y="13411"/>
                  </a:lnTo>
                  <a:lnTo>
                    <a:pt x="0" y="21234"/>
                  </a:lnTo>
                  <a:lnTo>
                    <a:pt x="0" y="277126"/>
                  </a:lnTo>
                  <a:lnTo>
                    <a:pt x="1625" y="284949"/>
                  </a:lnTo>
                  <a:lnTo>
                    <a:pt x="6032" y="291426"/>
                  </a:lnTo>
                  <a:lnTo>
                    <a:pt x="12509" y="295833"/>
                  </a:lnTo>
                  <a:lnTo>
                    <a:pt x="20345" y="297459"/>
                  </a:lnTo>
                  <a:lnTo>
                    <a:pt x="28587" y="295833"/>
                  </a:lnTo>
                  <a:lnTo>
                    <a:pt x="35166" y="291426"/>
                  </a:lnTo>
                  <a:lnTo>
                    <a:pt x="39522" y="284949"/>
                  </a:lnTo>
                  <a:lnTo>
                    <a:pt x="41097" y="277126"/>
                  </a:lnTo>
                  <a:lnTo>
                    <a:pt x="41097" y="203835"/>
                  </a:lnTo>
                  <a:lnTo>
                    <a:pt x="72021" y="169519"/>
                  </a:lnTo>
                  <a:lnTo>
                    <a:pt x="180911" y="295351"/>
                  </a:lnTo>
                  <a:lnTo>
                    <a:pt x="186410" y="297459"/>
                  </a:lnTo>
                  <a:lnTo>
                    <a:pt x="197002" y="297459"/>
                  </a:lnTo>
                  <a:lnTo>
                    <a:pt x="201663" y="295770"/>
                  </a:lnTo>
                  <a:lnTo>
                    <a:pt x="205905" y="292379"/>
                  </a:lnTo>
                  <a:lnTo>
                    <a:pt x="210807" y="286029"/>
                  </a:lnTo>
                  <a:lnTo>
                    <a:pt x="212788" y="278460"/>
                  </a:lnTo>
                  <a:close/>
                </a:path>
                <a:path w="2171700" h="297815">
                  <a:moveTo>
                    <a:pt x="810945" y="284822"/>
                  </a:moveTo>
                  <a:lnTo>
                    <a:pt x="810475" y="268236"/>
                  </a:lnTo>
                  <a:lnTo>
                    <a:pt x="791870" y="227139"/>
                  </a:lnTo>
                  <a:lnTo>
                    <a:pt x="773264" y="186042"/>
                  </a:lnTo>
                  <a:lnTo>
                    <a:pt x="727862" y="85775"/>
                  </a:lnTo>
                  <a:lnTo>
                    <a:pt x="727862" y="186042"/>
                  </a:lnTo>
                  <a:lnTo>
                    <a:pt x="624065" y="186042"/>
                  </a:lnTo>
                  <a:lnTo>
                    <a:pt x="675754" y="71234"/>
                  </a:lnTo>
                  <a:lnTo>
                    <a:pt x="727862" y="186042"/>
                  </a:lnTo>
                  <a:lnTo>
                    <a:pt x="727862" y="85775"/>
                  </a:lnTo>
                  <a:lnTo>
                    <a:pt x="721283" y="71234"/>
                  </a:lnTo>
                  <a:lnTo>
                    <a:pt x="694817" y="12763"/>
                  </a:lnTo>
                  <a:lnTo>
                    <a:pt x="686714" y="3289"/>
                  </a:lnTo>
                  <a:lnTo>
                    <a:pt x="675792" y="215"/>
                  </a:lnTo>
                  <a:lnTo>
                    <a:pt x="664959" y="3403"/>
                  </a:lnTo>
                  <a:lnTo>
                    <a:pt x="657110" y="12763"/>
                  </a:lnTo>
                  <a:lnTo>
                    <a:pt x="541870" y="268236"/>
                  </a:lnTo>
                  <a:lnTo>
                    <a:pt x="541324" y="284937"/>
                  </a:lnTo>
                  <a:lnTo>
                    <a:pt x="552196" y="295452"/>
                  </a:lnTo>
                  <a:lnTo>
                    <a:pt x="567423" y="296583"/>
                  </a:lnTo>
                  <a:lnTo>
                    <a:pt x="579996" y="285178"/>
                  </a:lnTo>
                  <a:lnTo>
                    <a:pt x="605421" y="227139"/>
                  </a:lnTo>
                  <a:lnTo>
                    <a:pt x="746925" y="227139"/>
                  </a:lnTo>
                  <a:lnTo>
                    <a:pt x="772769" y="285178"/>
                  </a:lnTo>
                  <a:lnTo>
                    <a:pt x="784910" y="296710"/>
                  </a:lnTo>
                  <a:lnTo>
                    <a:pt x="800036" y="295452"/>
                  </a:lnTo>
                  <a:lnTo>
                    <a:pt x="810945" y="284822"/>
                  </a:lnTo>
                  <a:close/>
                </a:path>
                <a:path w="2171700" h="297815">
                  <a:moveTo>
                    <a:pt x="1045184" y="277126"/>
                  </a:moveTo>
                  <a:lnTo>
                    <a:pt x="1043609" y="268884"/>
                  </a:lnTo>
                  <a:lnTo>
                    <a:pt x="1039304" y="262293"/>
                  </a:lnTo>
                  <a:lnTo>
                    <a:pt x="1032840" y="257937"/>
                  </a:lnTo>
                  <a:lnTo>
                    <a:pt x="1024839" y="256362"/>
                  </a:lnTo>
                  <a:lnTo>
                    <a:pt x="877836" y="256362"/>
                  </a:lnTo>
                  <a:lnTo>
                    <a:pt x="877836" y="21234"/>
                  </a:lnTo>
                  <a:lnTo>
                    <a:pt x="876198" y="13411"/>
                  </a:lnTo>
                  <a:lnTo>
                    <a:pt x="871740" y="6946"/>
                  </a:lnTo>
                  <a:lnTo>
                    <a:pt x="865149" y="2527"/>
                  </a:lnTo>
                  <a:lnTo>
                    <a:pt x="857072" y="901"/>
                  </a:lnTo>
                  <a:lnTo>
                    <a:pt x="849249" y="2527"/>
                  </a:lnTo>
                  <a:lnTo>
                    <a:pt x="842772" y="6946"/>
                  </a:lnTo>
                  <a:lnTo>
                    <a:pt x="838365" y="13411"/>
                  </a:lnTo>
                  <a:lnTo>
                    <a:pt x="836739" y="21234"/>
                  </a:lnTo>
                  <a:lnTo>
                    <a:pt x="836739" y="277126"/>
                  </a:lnTo>
                  <a:lnTo>
                    <a:pt x="838365" y="284949"/>
                  </a:lnTo>
                  <a:lnTo>
                    <a:pt x="842772" y="291426"/>
                  </a:lnTo>
                  <a:lnTo>
                    <a:pt x="849249" y="295833"/>
                  </a:lnTo>
                  <a:lnTo>
                    <a:pt x="857072" y="297459"/>
                  </a:lnTo>
                  <a:lnTo>
                    <a:pt x="1024839" y="297459"/>
                  </a:lnTo>
                  <a:lnTo>
                    <a:pt x="1032840" y="295833"/>
                  </a:lnTo>
                  <a:lnTo>
                    <a:pt x="1039304" y="291426"/>
                  </a:lnTo>
                  <a:lnTo>
                    <a:pt x="1043609" y="284949"/>
                  </a:lnTo>
                  <a:lnTo>
                    <a:pt x="1045184" y="277126"/>
                  </a:lnTo>
                  <a:close/>
                </a:path>
                <a:path w="2171700" h="297815">
                  <a:moveTo>
                    <a:pt x="1332903" y="284822"/>
                  </a:moveTo>
                  <a:lnTo>
                    <a:pt x="1332420" y="268236"/>
                  </a:lnTo>
                  <a:lnTo>
                    <a:pt x="1313815" y="227139"/>
                  </a:lnTo>
                  <a:lnTo>
                    <a:pt x="1295209" y="186042"/>
                  </a:lnTo>
                  <a:lnTo>
                    <a:pt x="1249807" y="85750"/>
                  </a:lnTo>
                  <a:lnTo>
                    <a:pt x="1249807" y="186042"/>
                  </a:lnTo>
                  <a:lnTo>
                    <a:pt x="1146009" y="186042"/>
                  </a:lnTo>
                  <a:lnTo>
                    <a:pt x="1197686" y="71234"/>
                  </a:lnTo>
                  <a:lnTo>
                    <a:pt x="1249807" y="186042"/>
                  </a:lnTo>
                  <a:lnTo>
                    <a:pt x="1249807" y="85750"/>
                  </a:lnTo>
                  <a:lnTo>
                    <a:pt x="1243241" y="71234"/>
                  </a:lnTo>
                  <a:lnTo>
                    <a:pt x="1216761" y="12763"/>
                  </a:lnTo>
                  <a:lnTo>
                    <a:pt x="1208671" y="3289"/>
                  </a:lnTo>
                  <a:lnTo>
                    <a:pt x="1197749" y="215"/>
                  </a:lnTo>
                  <a:lnTo>
                    <a:pt x="1186916" y="3403"/>
                  </a:lnTo>
                  <a:lnTo>
                    <a:pt x="1179055" y="12763"/>
                  </a:lnTo>
                  <a:lnTo>
                    <a:pt x="1063815" y="268236"/>
                  </a:lnTo>
                  <a:lnTo>
                    <a:pt x="1063282" y="284937"/>
                  </a:lnTo>
                  <a:lnTo>
                    <a:pt x="1074140" y="295452"/>
                  </a:lnTo>
                  <a:lnTo>
                    <a:pt x="1089380" y="296583"/>
                  </a:lnTo>
                  <a:lnTo>
                    <a:pt x="1101940" y="285178"/>
                  </a:lnTo>
                  <a:lnTo>
                    <a:pt x="1127366" y="227139"/>
                  </a:lnTo>
                  <a:lnTo>
                    <a:pt x="1268869" y="227139"/>
                  </a:lnTo>
                  <a:lnTo>
                    <a:pt x="1294714" y="285178"/>
                  </a:lnTo>
                  <a:lnTo>
                    <a:pt x="1306868" y="296710"/>
                  </a:lnTo>
                  <a:lnTo>
                    <a:pt x="1321993" y="295452"/>
                  </a:lnTo>
                  <a:lnTo>
                    <a:pt x="1332903" y="284822"/>
                  </a:lnTo>
                  <a:close/>
                </a:path>
                <a:path w="2171700" h="297815">
                  <a:moveTo>
                    <a:pt x="1591284" y="100037"/>
                  </a:moveTo>
                  <a:lnTo>
                    <a:pt x="1583474" y="61493"/>
                  </a:lnTo>
                  <a:lnTo>
                    <a:pt x="1570316" y="41998"/>
                  </a:lnTo>
                  <a:lnTo>
                    <a:pt x="1562214" y="29984"/>
                  </a:lnTo>
                  <a:lnTo>
                    <a:pt x="1550187" y="21869"/>
                  </a:lnTo>
                  <a:lnTo>
                    <a:pt x="1550187" y="100037"/>
                  </a:lnTo>
                  <a:lnTo>
                    <a:pt x="1545590" y="122694"/>
                  </a:lnTo>
                  <a:lnTo>
                    <a:pt x="1533080" y="141135"/>
                  </a:lnTo>
                  <a:lnTo>
                    <a:pt x="1514627" y="153543"/>
                  </a:lnTo>
                  <a:lnTo>
                    <a:pt x="1492148" y="158076"/>
                  </a:lnTo>
                  <a:lnTo>
                    <a:pt x="1397673" y="158076"/>
                  </a:lnTo>
                  <a:lnTo>
                    <a:pt x="1397673" y="41998"/>
                  </a:lnTo>
                  <a:lnTo>
                    <a:pt x="1492148" y="41998"/>
                  </a:lnTo>
                  <a:lnTo>
                    <a:pt x="1514627" y="46545"/>
                  </a:lnTo>
                  <a:lnTo>
                    <a:pt x="1533080" y="58953"/>
                  </a:lnTo>
                  <a:lnTo>
                    <a:pt x="1545590" y="77393"/>
                  </a:lnTo>
                  <a:lnTo>
                    <a:pt x="1550187" y="100037"/>
                  </a:lnTo>
                  <a:lnTo>
                    <a:pt x="1550187" y="21869"/>
                  </a:lnTo>
                  <a:lnTo>
                    <a:pt x="1530692" y="8712"/>
                  </a:lnTo>
                  <a:lnTo>
                    <a:pt x="1492148" y="901"/>
                  </a:lnTo>
                  <a:lnTo>
                    <a:pt x="1376908" y="901"/>
                  </a:lnTo>
                  <a:lnTo>
                    <a:pt x="1369085" y="2527"/>
                  </a:lnTo>
                  <a:lnTo>
                    <a:pt x="1362608" y="6946"/>
                  </a:lnTo>
                  <a:lnTo>
                    <a:pt x="1358201" y="13411"/>
                  </a:lnTo>
                  <a:lnTo>
                    <a:pt x="1356575" y="21234"/>
                  </a:lnTo>
                  <a:lnTo>
                    <a:pt x="1356575" y="277126"/>
                  </a:lnTo>
                  <a:lnTo>
                    <a:pt x="1358201" y="284949"/>
                  </a:lnTo>
                  <a:lnTo>
                    <a:pt x="1362608" y="291426"/>
                  </a:lnTo>
                  <a:lnTo>
                    <a:pt x="1369085" y="295833"/>
                  </a:lnTo>
                  <a:lnTo>
                    <a:pt x="1376908" y="297459"/>
                  </a:lnTo>
                  <a:lnTo>
                    <a:pt x="1384985" y="295833"/>
                  </a:lnTo>
                  <a:lnTo>
                    <a:pt x="1391577" y="291426"/>
                  </a:lnTo>
                  <a:lnTo>
                    <a:pt x="1396034" y="284949"/>
                  </a:lnTo>
                  <a:lnTo>
                    <a:pt x="1397673" y="277126"/>
                  </a:lnTo>
                  <a:lnTo>
                    <a:pt x="1397673" y="199174"/>
                  </a:lnTo>
                  <a:lnTo>
                    <a:pt x="1475625" y="199174"/>
                  </a:lnTo>
                  <a:lnTo>
                    <a:pt x="1555267" y="290258"/>
                  </a:lnTo>
                  <a:lnTo>
                    <a:pt x="1559090" y="295351"/>
                  </a:lnTo>
                  <a:lnTo>
                    <a:pt x="1565021" y="297459"/>
                  </a:lnTo>
                  <a:lnTo>
                    <a:pt x="1575612" y="297459"/>
                  </a:lnTo>
                  <a:lnTo>
                    <a:pt x="1580273" y="295770"/>
                  </a:lnTo>
                  <a:lnTo>
                    <a:pt x="1584502" y="292379"/>
                  </a:lnTo>
                  <a:lnTo>
                    <a:pt x="1589239" y="285851"/>
                  </a:lnTo>
                  <a:lnTo>
                    <a:pt x="1591233" y="278244"/>
                  </a:lnTo>
                  <a:lnTo>
                    <a:pt x="1590281" y="270395"/>
                  </a:lnTo>
                  <a:lnTo>
                    <a:pt x="1586204" y="263144"/>
                  </a:lnTo>
                  <a:lnTo>
                    <a:pt x="1530451" y="199174"/>
                  </a:lnTo>
                  <a:lnTo>
                    <a:pt x="1523072" y="190703"/>
                  </a:lnTo>
                  <a:lnTo>
                    <a:pt x="1549996" y="178206"/>
                  </a:lnTo>
                  <a:lnTo>
                    <a:pt x="1571307" y="158076"/>
                  </a:lnTo>
                  <a:lnTo>
                    <a:pt x="1571637" y="157759"/>
                  </a:lnTo>
                  <a:lnTo>
                    <a:pt x="1586052" y="131127"/>
                  </a:lnTo>
                  <a:lnTo>
                    <a:pt x="1591284" y="100037"/>
                  </a:lnTo>
                  <a:close/>
                </a:path>
                <a:path w="2171700" h="297815">
                  <a:moveTo>
                    <a:pt x="1925561" y="11493"/>
                  </a:moveTo>
                  <a:lnTo>
                    <a:pt x="1920049" y="3860"/>
                  </a:lnTo>
                  <a:lnTo>
                    <a:pt x="1911578" y="901"/>
                  </a:lnTo>
                  <a:lnTo>
                    <a:pt x="1905127" y="0"/>
                  </a:lnTo>
                  <a:lnTo>
                    <a:pt x="1898815" y="1003"/>
                  </a:lnTo>
                  <a:lnTo>
                    <a:pt x="1893049" y="3759"/>
                  </a:lnTo>
                  <a:lnTo>
                    <a:pt x="1888274" y="8102"/>
                  </a:lnTo>
                  <a:lnTo>
                    <a:pt x="1776425" y="160616"/>
                  </a:lnTo>
                  <a:lnTo>
                    <a:pt x="1665008" y="8102"/>
                  </a:lnTo>
                  <a:lnTo>
                    <a:pt x="1660220" y="3759"/>
                  </a:lnTo>
                  <a:lnTo>
                    <a:pt x="1654454" y="1003"/>
                  </a:lnTo>
                  <a:lnTo>
                    <a:pt x="1648142" y="0"/>
                  </a:lnTo>
                  <a:lnTo>
                    <a:pt x="1641703" y="901"/>
                  </a:lnTo>
                  <a:lnTo>
                    <a:pt x="1633232" y="3860"/>
                  </a:lnTo>
                  <a:lnTo>
                    <a:pt x="1627301" y="11493"/>
                  </a:lnTo>
                  <a:lnTo>
                    <a:pt x="1627301" y="277126"/>
                  </a:lnTo>
                  <a:lnTo>
                    <a:pt x="1628927" y="284949"/>
                  </a:lnTo>
                  <a:lnTo>
                    <a:pt x="1633385" y="291426"/>
                  </a:lnTo>
                  <a:lnTo>
                    <a:pt x="1639989" y="295833"/>
                  </a:lnTo>
                  <a:lnTo>
                    <a:pt x="1648066" y="297459"/>
                  </a:lnTo>
                  <a:lnTo>
                    <a:pt x="1656130" y="295833"/>
                  </a:lnTo>
                  <a:lnTo>
                    <a:pt x="1662722" y="291426"/>
                  </a:lnTo>
                  <a:lnTo>
                    <a:pt x="1667179" y="284949"/>
                  </a:lnTo>
                  <a:lnTo>
                    <a:pt x="1668818" y="277126"/>
                  </a:lnTo>
                  <a:lnTo>
                    <a:pt x="1668818" y="83515"/>
                  </a:lnTo>
                  <a:lnTo>
                    <a:pt x="1759902" y="207645"/>
                  </a:lnTo>
                  <a:lnTo>
                    <a:pt x="1767090" y="213956"/>
                  </a:lnTo>
                  <a:lnTo>
                    <a:pt x="1776158" y="216230"/>
                  </a:lnTo>
                  <a:lnTo>
                    <a:pt x="1785454" y="214198"/>
                  </a:lnTo>
                  <a:lnTo>
                    <a:pt x="1793379" y="207645"/>
                  </a:lnTo>
                  <a:lnTo>
                    <a:pt x="1884464" y="83515"/>
                  </a:lnTo>
                  <a:lnTo>
                    <a:pt x="1884464" y="277126"/>
                  </a:lnTo>
                  <a:lnTo>
                    <a:pt x="1886089" y="284949"/>
                  </a:lnTo>
                  <a:lnTo>
                    <a:pt x="1890496" y="291426"/>
                  </a:lnTo>
                  <a:lnTo>
                    <a:pt x="1896973" y="295833"/>
                  </a:lnTo>
                  <a:lnTo>
                    <a:pt x="1904796" y="297459"/>
                  </a:lnTo>
                  <a:lnTo>
                    <a:pt x="1912861" y="295833"/>
                  </a:lnTo>
                  <a:lnTo>
                    <a:pt x="1919465" y="291426"/>
                  </a:lnTo>
                  <a:lnTo>
                    <a:pt x="1923923" y="284949"/>
                  </a:lnTo>
                  <a:lnTo>
                    <a:pt x="1925561" y="277126"/>
                  </a:lnTo>
                  <a:lnTo>
                    <a:pt x="1925561" y="11493"/>
                  </a:lnTo>
                  <a:close/>
                </a:path>
                <a:path w="2171700" h="297815">
                  <a:moveTo>
                    <a:pt x="2171700" y="21234"/>
                  </a:moveTo>
                  <a:lnTo>
                    <a:pt x="2170061" y="13411"/>
                  </a:lnTo>
                  <a:lnTo>
                    <a:pt x="2165616" y="6946"/>
                  </a:lnTo>
                  <a:lnTo>
                    <a:pt x="2159012" y="2527"/>
                  </a:lnTo>
                  <a:lnTo>
                    <a:pt x="2150935" y="901"/>
                  </a:lnTo>
                  <a:lnTo>
                    <a:pt x="1989531" y="901"/>
                  </a:lnTo>
                  <a:lnTo>
                    <a:pt x="1981466" y="2527"/>
                  </a:lnTo>
                  <a:lnTo>
                    <a:pt x="1974862" y="6946"/>
                  </a:lnTo>
                  <a:lnTo>
                    <a:pt x="1970405" y="13411"/>
                  </a:lnTo>
                  <a:lnTo>
                    <a:pt x="1968766" y="21234"/>
                  </a:lnTo>
                  <a:lnTo>
                    <a:pt x="1968766" y="277126"/>
                  </a:lnTo>
                  <a:lnTo>
                    <a:pt x="1970405" y="284949"/>
                  </a:lnTo>
                  <a:lnTo>
                    <a:pt x="1974862" y="291426"/>
                  </a:lnTo>
                  <a:lnTo>
                    <a:pt x="1981466" y="295833"/>
                  </a:lnTo>
                  <a:lnTo>
                    <a:pt x="1989531" y="297459"/>
                  </a:lnTo>
                  <a:lnTo>
                    <a:pt x="2150935" y="297459"/>
                  </a:lnTo>
                  <a:lnTo>
                    <a:pt x="2159012" y="295833"/>
                  </a:lnTo>
                  <a:lnTo>
                    <a:pt x="2165616" y="291426"/>
                  </a:lnTo>
                  <a:lnTo>
                    <a:pt x="2170061" y="284949"/>
                  </a:lnTo>
                  <a:lnTo>
                    <a:pt x="2171700" y="277126"/>
                  </a:lnTo>
                  <a:lnTo>
                    <a:pt x="2170061" y="269062"/>
                  </a:lnTo>
                  <a:lnTo>
                    <a:pt x="2165616" y="262458"/>
                  </a:lnTo>
                  <a:lnTo>
                    <a:pt x="2159012" y="258000"/>
                  </a:lnTo>
                  <a:lnTo>
                    <a:pt x="2150935" y="256362"/>
                  </a:lnTo>
                  <a:lnTo>
                    <a:pt x="2009863" y="256362"/>
                  </a:lnTo>
                  <a:lnTo>
                    <a:pt x="2009863" y="169519"/>
                  </a:lnTo>
                  <a:lnTo>
                    <a:pt x="2128482" y="169519"/>
                  </a:lnTo>
                  <a:lnTo>
                    <a:pt x="2136559" y="167957"/>
                  </a:lnTo>
                  <a:lnTo>
                    <a:pt x="2143163" y="163639"/>
                  </a:lnTo>
                  <a:lnTo>
                    <a:pt x="2147608" y="157187"/>
                  </a:lnTo>
                  <a:lnTo>
                    <a:pt x="2149246" y="149186"/>
                  </a:lnTo>
                  <a:lnTo>
                    <a:pt x="2147608" y="141185"/>
                  </a:lnTo>
                  <a:lnTo>
                    <a:pt x="2143163" y="134721"/>
                  </a:lnTo>
                  <a:lnTo>
                    <a:pt x="2136559" y="130416"/>
                  </a:lnTo>
                  <a:lnTo>
                    <a:pt x="2128482" y="128841"/>
                  </a:lnTo>
                  <a:lnTo>
                    <a:pt x="2009863" y="128841"/>
                  </a:lnTo>
                  <a:lnTo>
                    <a:pt x="2009863" y="41998"/>
                  </a:lnTo>
                  <a:lnTo>
                    <a:pt x="2150935" y="41998"/>
                  </a:lnTo>
                  <a:lnTo>
                    <a:pt x="2159012" y="40360"/>
                  </a:lnTo>
                  <a:lnTo>
                    <a:pt x="2165616" y="35915"/>
                  </a:lnTo>
                  <a:lnTo>
                    <a:pt x="2170061" y="29311"/>
                  </a:lnTo>
                  <a:lnTo>
                    <a:pt x="2171700" y="21234"/>
                  </a:lnTo>
                  <a:close/>
                </a:path>
              </a:pathLst>
            </a:custGeom>
            <a:solidFill>
              <a:srgbClr val="114D60"/>
            </a:solidFill>
          </xdr:spPr>
        </xdr:sp>
      </xdr:grpSp>
      <xdr:grpSp>
        <xdr:nvGrpSpPr>
          <xdr:cNvPr id="4" name="Group 29">
            <a:extLst>
              <a:ext uri="{FF2B5EF4-FFF2-40B4-BE49-F238E27FC236}">
                <a16:creationId xmlns:a16="http://schemas.microsoft.com/office/drawing/2014/main" id="{90FE79B6-EB59-2103-8C5C-87F84EB8D30C}"/>
              </a:ext>
            </a:extLst>
          </xdr:cNvPr>
          <xdr:cNvGrpSpPr/>
        </xdr:nvGrpSpPr>
        <xdr:grpSpPr>
          <a:xfrm>
            <a:off x="4719593" y="924432"/>
            <a:ext cx="1910080" cy="143510"/>
            <a:chOff x="0" y="0"/>
            <a:chExt cx="1910080" cy="143510"/>
          </a:xfrm>
        </xdr:grpSpPr>
        <xdr:sp macro="" textlink="">
          <xdr:nvSpPr>
            <xdr:cNvPr id="5" name="Shape 30">
              <a:extLst>
                <a:ext uri="{FF2B5EF4-FFF2-40B4-BE49-F238E27FC236}">
                  <a16:creationId xmlns:a16="http://schemas.microsoft.com/office/drawing/2014/main" id="{32A0549C-9A2E-CB9C-1C18-086AB431D783}"/>
                </a:ext>
              </a:extLst>
            </xdr:cNvPr>
            <xdr:cNvSpPr/>
          </xdr:nvSpPr>
          <xdr:spPr>
            <a:xfrm>
              <a:off x="-5" y="2392"/>
              <a:ext cx="335915" cy="139700"/>
            </a:xfrm>
            <a:custGeom>
              <a:avLst/>
              <a:gdLst/>
              <a:ahLst/>
              <a:cxnLst/>
              <a:rect l="0" t="0" r="0" b="0"/>
              <a:pathLst>
                <a:path w="335915" h="139700">
                  <a:moveTo>
                    <a:pt x="105613" y="4381"/>
                  </a:moveTo>
                  <a:lnTo>
                    <a:pt x="101231" y="0"/>
                  </a:lnTo>
                  <a:lnTo>
                    <a:pt x="4381" y="0"/>
                  </a:lnTo>
                  <a:lnTo>
                    <a:pt x="0" y="4381"/>
                  </a:lnTo>
                  <a:lnTo>
                    <a:pt x="0" y="14947"/>
                  </a:lnTo>
                  <a:lnTo>
                    <a:pt x="4381" y="19329"/>
                  </a:lnTo>
                  <a:lnTo>
                    <a:pt x="43040" y="19329"/>
                  </a:lnTo>
                  <a:lnTo>
                    <a:pt x="43040" y="135102"/>
                  </a:lnTo>
                  <a:lnTo>
                    <a:pt x="47421" y="139496"/>
                  </a:lnTo>
                  <a:lnTo>
                    <a:pt x="58178" y="139496"/>
                  </a:lnTo>
                  <a:lnTo>
                    <a:pt x="62369" y="135102"/>
                  </a:lnTo>
                  <a:lnTo>
                    <a:pt x="62369" y="19329"/>
                  </a:lnTo>
                  <a:lnTo>
                    <a:pt x="101231" y="19329"/>
                  </a:lnTo>
                  <a:lnTo>
                    <a:pt x="105613" y="14947"/>
                  </a:lnTo>
                  <a:lnTo>
                    <a:pt x="105613" y="9563"/>
                  </a:lnTo>
                  <a:lnTo>
                    <a:pt x="105613" y="4381"/>
                  </a:lnTo>
                  <a:close/>
                </a:path>
                <a:path w="335915" h="139700">
                  <a:moveTo>
                    <a:pt x="216814" y="4394"/>
                  </a:moveTo>
                  <a:lnTo>
                    <a:pt x="212432" y="0"/>
                  </a:lnTo>
                  <a:lnTo>
                    <a:pt x="125742" y="0"/>
                  </a:lnTo>
                  <a:lnTo>
                    <a:pt x="121361" y="4394"/>
                  </a:lnTo>
                  <a:lnTo>
                    <a:pt x="121361" y="135115"/>
                  </a:lnTo>
                  <a:lnTo>
                    <a:pt x="125742" y="139496"/>
                  </a:lnTo>
                  <a:lnTo>
                    <a:pt x="212432" y="139496"/>
                  </a:lnTo>
                  <a:lnTo>
                    <a:pt x="216814" y="135115"/>
                  </a:lnTo>
                  <a:lnTo>
                    <a:pt x="216814" y="129933"/>
                  </a:lnTo>
                  <a:lnTo>
                    <a:pt x="216814" y="124548"/>
                  </a:lnTo>
                  <a:lnTo>
                    <a:pt x="212432" y="120167"/>
                  </a:lnTo>
                  <a:lnTo>
                    <a:pt x="140690" y="120167"/>
                  </a:lnTo>
                  <a:lnTo>
                    <a:pt x="140690" y="79311"/>
                  </a:lnTo>
                  <a:lnTo>
                    <a:pt x="201866" y="79311"/>
                  </a:lnTo>
                  <a:lnTo>
                    <a:pt x="206248" y="75133"/>
                  </a:lnTo>
                  <a:lnTo>
                    <a:pt x="206248" y="64376"/>
                  </a:lnTo>
                  <a:lnTo>
                    <a:pt x="201866" y="60185"/>
                  </a:lnTo>
                  <a:lnTo>
                    <a:pt x="140690" y="60185"/>
                  </a:lnTo>
                  <a:lnTo>
                    <a:pt x="140690" y="19342"/>
                  </a:lnTo>
                  <a:lnTo>
                    <a:pt x="212432" y="19342"/>
                  </a:lnTo>
                  <a:lnTo>
                    <a:pt x="216814" y="14947"/>
                  </a:lnTo>
                  <a:lnTo>
                    <a:pt x="216814" y="4394"/>
                  </a:lnTo>
                  <a:close/>
                </a:path>
                <a:path w="335915" h="139700">
                  <a:moveTo>
                    <a:pt x="335572" y="124358"/>
                  </a:moveTo>
                  <a:lnTo>
                    <a:pt x="331393" y="120167"/>
                  </a:lnTo>
                  <a:lnTo>
                    <a:pt x="256857" y="120167"/>
                  </a:lnTo>
                  <a:lnTo>
                    <a:pt x="256857" y="4394"/>
                  </a:lnTo>
                  <a:lnTo>
                    <a:pt x="252476" y="0"/>
                  </a:lnTo>
                  <a:lnTo>
                    <a:pt x="241909" y="0"/>
                  </a:lnTo>
                  <a:lnTo>
                    <a:pt x="237528" y="4394"/>
                  </a:lnTo>
                  <a:lnTo>
                    <a:pt x="237528" y="129933"/>
                  </a:lnTo>
                  <a:lnTo>
                    <a:pt x="237528" y="135115"/>
                  </a:lnTo>
                  <a:lnTo>
                    <a:pt x="241909" y="139496"/>
                  </a:lnTo>
                  <a:lnTo>
                    <a:pt x="331393" y="139496"/>
                  </a:lnTo>
                  <a:lnTo>
                    <a:pt x="335572" y="135115"/>
                  </a:lnTo>
                  <a:lnTo>
                    <a:pt x="335572" y="124358"/>
                  </a:lnTo>
                  <a:close/>
                </a:path>
              </a:pathLst>
            </a:custGeom>
            <a:solidFill>
              <a:srgbClr val="232628"/>
            </a:solidFill>
          </xdr:spPr>
        </xdr:sp>
        <xdr:pic>
          <xdr:nvPicPr>
            <xdr:cNvPr id="6" name="image2.png">
              <a:extLst>
                <a:ext uri="{FF2B5EF4-FFF2-40B4-BE49-F238E27FC236}">
                  <a16:creationId xmlns:a16="http://schemas.microsoft.com/office/drawing/2014/main" id="{6A6E1D24-2002-5F2B-1869-74EC8397E8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55503" y="1191"/>
              <a:ext cx="339176" cy="141490"/>
            </a:xfrm>
            <a:prstGeom prst="rect">
              <a:avLst/>
            </a:prstGeom>
          </xdr:spPr>
        </xdr:pic>
        <xdr:pic>
          <xdr:nvPicPr>
            <xdr:cNvPr id="7" name="image3.png">
              <a:extLst>
                <a:ext uri="{FF2B5EF4-FFF2-40B4-BE49-F238E27FC236}">
                  <a16:creationId xmlns:a16="http://schemas.microsoft.com/office/drawing/2014/main" id="{A79C3225-6496-DDC2-C702-213779C935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7990" y="986"/>
              <a:ext cx="432431" cy="140893"/>
            </a:xfrm>
            <a:prstGeom prst="rect">
              <a:avLst/>
            </a:prstGeom>
          </xdr:spPr>
        </xdr:pic>
        <xdr:sp macro="" textlink="">
          <xdr:nvSpPr>
            <xdr:cNvPr id="8" name="Shape 33">
              <a:extLst>
                <a:ext uri="{FF2B5EF4-FFF2-40B4-BE49-F238E27FC236}">
                  <a16:creationId xmlns:a16="http://schemas.microsoft.com/office/drawing/2014/main" id="{6C3F1566-CBD1-03AB-0182-2A44B637CDE7}"/>
                </a:ext>
              </a:extLst>
            </xdr:cNvPr>
            <xdr:cNvSpPr/>
          </xdr:nvSpPr>
          <xdr:spPr>
            <a:xfrm>
              <a:off x="1173335" y="4"/>
              <a:ext cx="736600" cy="143510"/>
            </a:xfrm>
            <a:custGeom>
              <a:avLst/>
              <a:gdLst/>
              <a:ahLst/>
              <a:cxnLst/>
              <a:rect l="0" t="0" r="0" b="0"/>
              <a:pathLst>
                <a:path w="736600" h="143510">
                  <a:moveTo>
                    <a:pt x="98044" y="126746"/>
                  </a:moveTo>
                  <a:lnTo>
                    <a:pt x="93865" y="122555"/>
                  </a:lnTo>
                  <a:lnTo>
                    <a:pt x="19329" y="122555"/>
                  </a:lnTo>
                  <a:lnTo>
                    <a:pt x="19329" y="6781"/>
                  </a:lnTo>
                  <a:lnTo>
                    <a:pt x="14947" y="2387"/>
                  </a:lnTo>
                  <a:lnTo>
                    <a:pt x="4381" y="2387"/>
                  </a:lnTo>
                  <a:lnTo>
                    <a:pt x="0" y="6781"/>
                  </a:lnTo>
                  <a:lnTo>
                    <a:pt x="0" y="132321"/>
                  </a:lnTo>
                  <a:lnTo>
                    <a:pt x="0" y="137502"/>
                  </a:lnTo>
                  <a:lnTo>
                    <a:pt x="4381" y="141884"/>
                  </a:lnTo>
                  <a:lnTo>
                    <a:pt x="93865" y="141884"/>
                  </a:lnTo>
                  <a:lnTo>
                    <a:pt x="98044" y="137502"/>
                  </a:lnTo>
                  <a:lnTo>
                    <a:pt x="98044" y="126746"/>
                  </a:lnTo>
                  <a:close/>
                </a:path>
                <a:path w="736600" h="143510">
                  <a:moveTo>
                    <a:pt x="217208" y="126746"/>
                  </a:moveTo>
                  <a:lnTo>
                    <a:pt x="213029" y="122555"/>
                  </a:lnTo>
                  <a:lnTo>
                    <a:pt x="138493" y="122555"/>
                  </a:lnTo>
                  <a:lnTo>
                    <a:pt x="138493" y="6781"/>
                  </a:lnTo>
                  <a:lnTo>
                    <a:pt x="134112" y="2387"/>
                  </a:lnTo>
                  <a:lnTo>
                    <a:pt x="123545" y="2387"/>
                  </a:lnTo>
                  <a:lnTo>
                    <a:pt x="119164" y="6781"/>
                  </a:lnTo>
                  <a:lnTo>
                    <a:pt x="119164" y="132321"/>
                  </a:lnTo>
                  <a:lnTo>
                    <a:pt x="119164" y="137502"/>
                  </a:lnTo>
                  <a:lnTo>
                    <a:pt x="123545" y="141884"/>
                  </a:lnTo>
                  <a:lnTo>
                    <a:pt x="213029" y="141884"/>
                  </a:lnTo>
                  <a:lnTo>
                    <a:pt x="217208" y="137502"/>
                  </a:lnTo>
                  <a:lnTo>
                    <a:pt x="217208" y="126746"/>
                  </a:lnTo>
                  <a:close/>
                </a:path>
                <a:path w="736600" h="143510">
                  <a:moveTo>
                    <a:pt x="355930" y="135928"/>
                  </a:moveTo>
                  <a:lnTo>
                    <a:pt x="355701" y="128130"/>
                  </a:lnTo>
                  <a:lnTo>
                    <a:pt x="346951" y="108800"/>
                  </a:lnTo>
                  <a:lnTo>
                    <a:pt x="338201" y="89471"/>
                  </a:lnTo>
                  <a:lnTo>
                    <a:pt x="316839" y="42265"/>
                  </a:lnTo>
                  <a:lnTo>
                    <a:pt x="316839" y="89471"/>
                  </a:lnTo>
                  <a:lnTo>
                    <a:pt x="268020" y="89471"/>
                  </a:lnTo>
                  <a:lnTo>
                    <a:pt x="292328" y="35471"/>
                  </a:lnTo>
                  <a:lnTo>
                    <a:pt x="316839" y="89471"/>
                  </a:lnTo>
                  <a:lnTo>
                    <a:pt x="316839" y="42265"/>
                  </a:lnTo>
                  <a:lnTo>
                    <a:pt x="313766" y="35471"/>
                  </a:lnTo>
                  <a:lnTo>
                    <a:pt x="297713" y="0"/>
                  </a:lnTo>
                  <a:lnTo>
                    <a:pt x="286956" y="190"/>
                  </a:lnTo>
                  <a:lnTo>
                    <a:pt x="283565" y="7962"/>
                  </a:lnTo>
                  <a:lnTo>
                    <a:pt x="229362" y="128130"/>
                  </a:lnTo>
                  <a:lnTo>
                    <a:pt x="229108" y="135928"/>
                  </a:lnTo>
                  <a:lnTo>
                    <a:pt x="229222" y="136105"/>
                  </a:lnTo>
                  <a:lnTo>
                    <a:pt x="234213" y="140931"/>
                  </a:lnTo>
                  <a:lnTo>
                    <a:pt x="241376" y="141465"/>
                  </a:lnTo>
                  <a:lnTo>
                    <a:pt x="247294" y="136105"/>
                  </a:lnTo>
                  <a:lnTo>
                    <a:pt x="259257" y="108800"/>
                  </a:lnTo>
                  <a:lnTo>
                    <a:pt x="325818" y="108800"/>
                  </a:lnTo>
                  <a:lnTo>
                    <a:pt x="337972" y="136105"/>
                  </a:lnTo>
                  <a:lnTo>
                    <a:pt x="343687" y="141528"/>
                  </a:lnTo>
                  <a:lnTo>
                    <a:pt x="350799" y="140931"/>
                  </a:lnTo>
                  <a:lnTo>
                    <a:pt x="355930" y="135928"/>
                  </a:lnTo>
                  <a:close/>
                </a:path>
                <a:path w="736600" h="143510">
                  <a:moveTo>
                    <a:pt x="484835" y="6172"/>
                  </a:moveTo>
                  <a:lnTo>
                    <a:pt x="480656" y="1790"/>
                  </a:lnTo>
                  <a:lnTo>
                    <a:pt x="469696" y="1790"/>
                  </a:lnTo>
                  <a:lnTo>
                    <a:pt x="465505" y="6172"/>
                  </a:lnTo>
                  <a:lnTo>
                    <a:pt x="465505" y="103822"/>
                  </a:lnTo>
                  <a:lnTo>
                    <a:pt x="386397" y="2184"/>
                  </a:lnTo>
                  <a:lnTo>
                    <a:pt x="382016" y="990"/>
                  </a:lnTo>
                  <a:lnTo>
                    <a:pt x="374040" y="3784"/>
                  </a:lnTo>
                  <a:lnTo>
                    <a:pt x="371449" y="7366"/>
                  </a:lnTo>
                  <a:lnTo>
                    <a:pt x="371449" y="132118"/>
                  </a:lnTo>
                  <a:lnTo>
                    <a:pt x="371449" y="137502"/>
                  </a:lnTo>
                  <a:lnTo>
                    <a:pt x="375831" y="141884"/>
                  </a:lnTo>
                  <a:lnTo>
                    <a:pt x="386600" y="141884"/>
                  </a:lnTo>
                  <a:lnTo>
                    <a:pt x="390982" y="137502"/>
                  </a:lnTo>
                  <a:lnTo>
                    <a:pt x="390982" y="39852"/>
                  </a:lnTo>
                  <a:lnTo>
                    <a:pt x="469290" y="140487"/>
                  </a:lnTo>
                  <a:lnTo>
                    <a:pt x="472084" y="141884"/>
                  </a:lnTo>
                  <a:lnTo>
                    <a:pt x="476275" y="141884"/>
                  </a:lnTo>
                  <a:lnTo>
                    <a:pt x="482244" y="140093"/>
                  </a:lnTo>
                  <a:lnTo>
                    <a:pt x="484835" y="136309"/>
                  </a:lnTo>
                  <a:lnTo>
                    <a:pt x="484835" y="6172"/>
                  </a:lnTo>
                  <a:close/>
                </a:path>
                <a:path w="736600" h="143510">
                  <a:moveTo>
                    <a:pt x="621944" y="120154"/>
                  </a:moveTo>
                  <a:lnTo>
                    <a:pt x="615569" y="111391"/>
                  </a:lnTo>
                  <a:lnTo>
                    <a:pt x="609587" y="110401"/>
                  </a:lnTo>
                  <a:lnTo>
                    <a:pt x="605205" y="113588"/>
                  </a:lnTo>
                  <a:lnTo>
                    <a:pt x="598284" y="117830"/>
                  </a:lnTo>
                  <a:lnTo>
                    <a:pt x="590804" y="120954"/>
                  </a:lnTo>
                  <a:lnTo>
                    <a:pt x="582942" y="122885"/>
                  </a:lnTo>
                  <a:lnTo>
                    <a:pt x="574916" y="123545"/>
                  </a:lnTo>
                  <a:lnTo>
                    <a:pt x="554850" y="119494"/>
                  </a:lnTo>
                  <a:lnTo>
                    <a:pt x="538518" y="108445"/>
                  </a:lnTo>
                  <a:lnTo>
                    <a:pt x="527519" y="92100"/>
                  </a:lnTo>
                  <a:lnTo>
                    <a:pt x="523494" y="72136"/>
                  </a:lnTo>
                  <a:lnTo>
                    <a:pt x="527519" y="52197"/>
                  </a:lnTo>
                  <a:lnTo>
                    <a:pt x="538518" y="35915"/>
                  </a:lnTo>
                  <a:lnTo>
                    <a:pt x="554850" y="24942"/>
                  </a:lnTo>
                  <a:lnTo>
                    <a:pt x="574916" y="20916"/>
                  </a:lnTo>
                  <a:lnTo>
                    <a:pt x="582472" y="21475"/>
                  </a:lnTo>
                  <a:lnTo>
                    <a:pt x="589851" y="23139"/>
                  </a:lnTo>
                  <a:lnTo>
                    <a:pt x="596938" y="25882"/>
                  </a:lnTo>
                  <a:lnTo>
                    <a:pt x="603605" y="29692"/>
                  </a:lnTo>
                  <a:lnTo>
                    <a:pt x="607999" y="32677"/>
                  </a:lnTo>
                  <a:lnTo>
                    <a:pt x="614172" y="31483"/>
                  </a:lnTo>
                  <a:lnTo>
                    <a:pt x="585419" y="1968"/>
                  </a:lnTo>
                  <a:lnTo>
                    <a:pt x="574916" y="1193"/>
                  </a:lnTo>
                  <a:lnTo>
                    <a:pt x="547230" y="6781"/>
                  </a:lnTo>
                  <a:lnTo>
                    <a:pt x="524611" y="22021"/>
                  </a:lnTo>
                  <a:lnTo>
                    <a:pt x="509358" y="44577"/>
                  </a:lnTo>
                  <a:lnTo>
                    <a:pt x="503770" y="72136"/>
                  </a:lnTo>
                  <a:lnTo>
                    <a:pt x="509358" y="99809"/>
                  </a:lnTo>
                  <a:lnTo>
                    <a:pt x="524611" y="122428"/>
                  </a:lnTo>
                  <a:lnTo>
                    <a:pt x="547230" y="137680"/>
                  </a:lnTo>
                  <a:lnTo>
                    <a:pt x="574916" y="143281"/>
                  </a:lnTo>
                  <a:lnTo>
                    <a:pt x="586206" y="142392"/>
                  </a:lnTo>
                  <a:lnTo>
                    <a:pt x="597027" y="139738"/>
                  </a:lnTo>
                  <a:lnTo>
                    <a:pt x="607250" y="135369"/>
                  </a:lnTo>
                  <a:lnTo>
                    <a:pt x="621144" y="126339"/>
                  </a:lnTo>
                  <a:lnTo>
                    <a:pt x="621944" y="120154"/>
                  </a:lnTo>
                  <a:close/>
                </a:path>
                <a:path w="736600" h="143510">
                  <a:moveTo>
                    <a:pt x="736320" y="6781"/>
                  </a:moveTo>
                  <a:lnTo>
                    <a:pt x="731939" y="2387"/>
                  </a:lnTo>
                  <a:lnTo>
                    <a:pt x="645248" y="2387"/>
                  </a:lnTo>
                  <a:lnTo>
                    <a:pt x="640867" y="6781"/>
                  </a:lnTo>
                  <a:lnTo>
                    <a:pt x="640867" y="137502"/>
                  </a:lnTo>
                  <a:lnTo>
                    <a:pt x="645248" y="141884"/>
                  </a:lnTo>
                  <a:lnTo>
                    <a:pt x="731939" y="141884"/>
                  </a:lnTo>
                  <a:lnTo>
                    <a:pt x="736320" y="137502"/>
                  </a:lnTo>
                  <a:lnTo>
                    <a:pt x="736320" y="132321"/>
                  </a:lnTo>
                  <a:lnTo>
                    <a:pt x="736320" y="126936"/>
                  </a:lnTo>
                  <a:lnTo>
                    <a:pt x="731939" y="122555"/>
                  </a:lnTo>
                  <a:lnTo>
                    <a:pt x="660196" y="122555"/>
                  </a:lnTo>
                  <a:lnTo>
                    <a:pt x="660196" y="81699"/>
                  </a:lnTo>
                  <a:lnTo>
                    <a:pt x="721372" y="81699"/>
                  </a:lnTo>
                  <a:lnTo>
                    <a:pt x="725754" y="77520"/>
                  </a:lnTo>
                  <a:lnTo>
                    <a:pt x="725754" y="66763"/>
                  </a:lnTo>
                  <a:lnTo>
                    <a:pt x="721372" y="62572"/>
                  </a:lnTo>
                  <a:lnTo>
                    <a:pt x="660196" y="62572"/>
                  </a:lnTo>
                  <a:lnTo>
                    <a:pt x="660196" y="21729"/>
                  </a:lnTo>
                  <a:lnTo>
                    <a:pt x="731939" y="21729"/>
                  </a:lnTo>
                  <a:lnTo>
                    <a:pt x="736320" y="17335"/>
                  </a:lnTo>
                  <a:lnTo>
                    <a:pt x="736320" y="6781"/>
                  </a:lnTo>
                  <a:close/>
                </a:path>
              </a:pathLst>
            </a:custGeom>
            <a:solidFill>
              <a:srgbClr val="232628"/>
            </a:solidFill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161925</xdr:rowOff>
        </xdr:from>
        <xdr:to>
          <xdr:col>3</xdr:col>
          <xdr:colOff>19050</xdr:colOff>
          <xdr:row>79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161925</xdr:rowOff>
        </xdr:from>
        <xdr:to>
          <xdr:col>3</xdr:col>
          <xdr:colOff>781050</xdr:colOff>
          <xdr:row>79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857252</xdr:colOff>
      <xdr:row>0</xdr:row>
      <xdr:rowOff>161925</xdr:rowOff>
    </xdr:from>
    <xdr:to>
      <xdr:col>0</xdr:col>
      <xdr:colOff>4324350</xdr:colOff>
      <xdr:row>5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F45B7D0-2F6E-4827-B42E-41DF72F5B4CE}"/>
            </a:ext>
          </a:extLst>
        </xdr:cNvPr>
        <xdr:cNvGrpSpPr/>
      </xdr:nvGrpSpPr>
      <xdr:grpSpPr>
        <a:xfrm>
          <a:off x="857252" y="161925"/>
          <a:ext cx="3467098" cy="895350"/>
          <a:chOff x="4572000" y="511629"/>
          <a:chExt cx="2172335" cy="556313"/>
        </a:xfrm>
      </xdr:grpSpPr>
      <xdr:grpSp>
        <xdr:nvGrpSpPr>
          <xdr:cNvPr id="3" name="Group 26">
            <a:extLst>
              <a:ext uri="{FF2B5EF4-FFF2-40B4-BE49-F238E27FC236}">
                <a16:creationId xmlns:a16="http://schemas.microsoft.com/office/drawing/2014/main" id="{F40787A8-D21C-881D-EF50-149E5564514F}"/>
              </a:ext>
            </a:extLst>
          </xdr:cNvPr>
          <xdr:cNvGrpSpPr/>
        </xdr:nvGrpSpPr>
        <xdr:grpSpPr>
          <a:xfrm>
            <a:off x="4572000" y="511629"/>
            <a:ext cx="2172335" cy="304165"/>
            <a:chOff x="0" y="0"/>
            <a:chExt cx="2172335" cy="304165"/>
          </a:xfrm>
        </xdr:grpSpPr>
        <xdr:pic>
          <xdr:nvPicPr>
            <xdr:cNvPr id="9" name="image1.png">
              <a:extLst>
                <a:ext uri="{FF2B5EF4-FFF2-40B4-BE49-F238E27FC236}">
                  <a16:creationId xmlns:a16="http://schemas.microsoft.com/office/drawing/2014/main" id="{06912483-6E29-13A7-7CD1-CC33370938D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5259" y="0"/>
              <a:ext cx="249805" cy="303702"/>
            </a:xfrm>
            <a:prstGeom prst="rect">
              <a:avLst/>
            </a:prstGeom>
          </xdr:spPr>
        </xdr:pic>
        <xdr:sp macro="" textlink="">
          <xdr:nvSpPr>
            <xdr:cNvPr id="10" name="Shape 28">
              <a:extLst>
                <a:ext uri="{FF2B5EF4-FFF2-40B4-BE49-F238E27FC236}">
                  <a16:creationId xmlns:a16="http://schemas.microsoft.com/office/drawing/2014/main" id="{D1C46891-54D9-5A3C-5081-CD77B7682FD6}"/>
                </a:ext>
              </a:extLst>
            </xdr:cNvPr>
            <xdr:cNvSpPr/>
          </xdr:nvSpPr>
          <xdr:spPr>
            <a:xfrm>
              <a:off x="-2" y="2851"/>
              <a:ext cx="2171700" cy="297815"/>
            </a:xfrm>
            <a:custGeom>
              <a:avLst/>
              <a:gdLst/>
              <a:ahLst/>
              <a:cxnLst/>
              <a:rect l="0" t="0" r="0" b="0"/>
              <a:pathLst>
                <a:path w="2171700" h="297815">
                  <a:moveTo>
                    <a:pt x="212788" y="278460"/>
                  </a:moveTo>
                  <a:lnTo>
                    <a:pt x="211734" y="270637"/>
                  </a:lnTo>
                  <a:lnTo>
                    <a:pt x="207594" y="263575"/>
                  </a:lnTo>
                  <a:lnTo>
                    <a:pt x="99568" y="138595"/>
                  </a:lnTo>
                  <a:lnTo>
                    <a:pt x="194462" y="35217"/>
                  </a:lnTo>
                  <a:lnTo>
                    <a:pt x="198424" y="28206"/>
                  </a:lnTo>
                  <a:lnTo>
                    <a:pt x="199491" y="20447"/>
                  </a:lnTo>
                  <a:lnTo>
                    <a:pt x="197624" y="12750"/>
                  </a:lnTo>
                  <a:lnTo>
                    <a:pt x="192773" y="5981"/>
                  </a:lnTo>
                  <a:lnTo>
                    <a:pt x="185712" y="2019"/>
                  </a:lnTo>
                  <a:lnTo>
                    <a:pt x="177888" y="952"/>
                  </a:lnTo>
                  <a:lnTo>
                    <a:pt x="170307" y="2832"/>
                  </a:lnTo>
                  <a:lnTo>
                    <a:pt x="163957" y="7683"/>
                  </a:lnTo>
                  <a:lnTo>
                    <a:pt x="41097" y="141973"/>
                  </a:lnTo>
                  <a:lnTo>
                    <a:pt x="41097" y="21234"/>
                  </a:lnTo>
                  <a:lnTo>
                    <a:pt x="39522" y="13411"/>
                  </a:lnTo>
                  <a:lnTo>
                    <a:pt x="35166" y="6934"/>
                  </a:lnTo>
                  <a:lnTo>
                    <a:pt x="28587" y="2527"/>
                  </a:lnTo>
                  <a:lnTo>
                    <a:pt x="20345" y="901"/>
                  </a:lnTo>
                  <a:lnTo>
                    <a:pt x="12509" y="2527"/>
                  </a:lnTo>
                  <a:lnTo>
                    <a:pt x="6032" y="6934"/>
                  </a:lnTo>
                  <a:lnTo>
                    <a:pt x="1625" y="13411"/>
                  </a:lnTo>
                  <a:lnTo>
                    <a:pt x="0" y="21234"/>
                  </a:lnTo>
                  <a:lnTo>
                    <a:pt x="0" y="277126"/>
                  </a:lnTo>
                  <a:lnTo>
                    <a:pt x="1625" y="284949"/>
                  </a:lnTo>
                  <a:lnTo>
                    <a:pt x="6032" y="291426"/>
                  </a:lnTo>
                  <a:lnTo>
                    <a:pt x="12509" y="295833"/>
                  </a:lnTo>
                  <a:lnTo>
                    <a:pt x="20345" y="297459"/>
                  </a:lnTo>
                  <a:lnTo>
                    <a:pt x="28587" y="295833"/>
                  </a:lnTo>
                  <a:lnTo>
                    <a:pt x="35166" y="291426"/>
                  </a:lnTo>
                  <a:lnTo>
                    <a:pt x="39522" y="284949"/>
                  </a:lnTo>
                  <a:lnTo>
                    <a:pt x="41097" y="277126"/>
                  </a:lnTo>
                  <a:lnTo>
                    <a:pt x="41097" y="203835"/>
                  </a:lnTo>
                  <a:lnTo>
                    <a:pt x="72021" y="169519"/>
                  </a:lnTo>
                  <a:lnTo>
                    <a:pt x="180911" y="295351"/>
                  </a:lnTo>
                  <a:lnTo>
                    <a:pt x="186410" y="297459"/>
                  </a:lnTo>
                  <a:lnTo>
                    <a:pt x="197002" y="297459"/>
                  </a:lnTo>
                  <a:lnTo>
                    <a:pt x="201663" y="295770"/>
                  </a:lnTo>
                  <a:lnTo>
                    <a:pt x="205905" y="292379"/>
                  </a:lnTo>
                  <a:lnTo>
                    <a:pt x="210807" y="286029"/>
                  </a:lnTo>
                  <a:lnTo>
                    <a:pt x="212788" y="278460"/>
                  </a:lnTo>
                  <a:close/>
                </a:path>
                <a:path w="2171700" h="297815">
                  <a:moveTo>
                    <a:pt x="810945" y="284822"/>
                  </a:moveTo>
                  <a:lnTo>
                    <a:pt x="810475" y="268236"/>
                  </a:lnTo>
                  <a:lnTo>
                    <a:pt x="791870" y="227139"/>
                  </a:lnTo>
                  <a:lnTo>
                    <a:pt x="773264" y="186042"/>
                  </a:lnTo>
                  <a:lnTo>
                    <a:pt x="727862" y="85775"/>
                  </a:lnTo>
                  <a:lnTo>
                    <a:pt x="727862" y="186042"/>
                  </a:lnTo>
                  <a:lnTo>
                    <a:pt x="624065" y="186042"/>
                  </a:lnTo>
                  <a:lnTo>
                    <a:pt x="675754" y="71234"/>
                  </a:lnTo>
                  <a:lnTo>
                    <a:pt x="727862" y="186042"/>
                  </a:lnTo>
                  <a:lnTo>
                    <a:pt x="727862" y="85775"/>
                  </a:lnTo>
                  <a:lnTo>
                    <a:pt x="721283" y="71234"/>
                  </a:lnTo>
                  <a:lnTo>
                    <a:pt x="694817" y="12763"/>
                  </a:lnTo>
                  <a:lnTo>
                    <a:pt x="686714" y="3289"/>
                  </a:lnTo>
                  <a:lnTo>
                    <a:pt x="675792" y="215"/>
                  </a:lnTo>
                  <a:lnTo>
                    <a:pt x="664959" y="3403"/>
                  </a:lnTo>
                  <a:lnTo>
                    <a:pt x="657110" y="12763"/>
                  </a:lnTo>
                  <a:lnTo>
                    <a:pt x="541870" y="268236"/>
                  </a:lnTo>
                  <a:lnTo>
                    <a:pt x="541324" y="284937"/>
                  </a:lnTo>
                  <a:lnTo>
                    <a:pt x="552196" y="295452"/>
                  </a:lnTo>
                  <a:lnTo>
                    <a:pt x="567423" y="296583"/>
                  </a:lnTo>
                  <a:lnTo>
                    <a:pt x="579996" y="285178"/>
                  </a:lnTo>
                  <a:lnTo>
                    <a:pt x="605421" y="227139"/>
                  </a:lnTo>
                  <a:lnTo>
                    <a:pt x="746925" y="227139"/>
                  </a:lnTo>
                  <a:lnTo>
                    <a:pt x="772769" y="285178"/>
                  </a:lnTo>
                  <a:lnTo>
                    <a:pt x="784910" y="296710"/>
                  </a:lnTo>
                  <a:lnTo>
                    <a:pt x="800036" y="295452"/>
                  </a:lnTo>
                  <a:lnTo>
                    <a:pt x="810945" y="284822"/>
                  </a:lnTo>
                  <a:close/>
                </a:path>
                <a:path w="2171700" h="297815">
                  <a:moveTo>
                    <a:pt x="1045184" y="277126"/>
                  </a:moveTo>
                  <a:lnTo>
                    <a:pt x="1043609" y="268884"/>
                  </a:lnTo>
                  <a:lnTo>
                    <a:pt x="1039304" y="262293"/>
                  </a:lnTo>
                  <a:lnTo>
                    <a:pt x="1032840" y="257937"/>
                  </a:lnTo>
                  <a:lnTo>
                    <a:pt x="1024839" y="256362"/>
                  </a:lnTo>
                  <a:lnTo>
                    <a:pt x="877836" y="256362"/>
                  </a:lnTo>
                  <a:lnTo>
                    <a:pt x="877836" y="21234"/>
                  </a:lnTo>
                  <a:lnTo>
                    <a:pt x="876198" y="13411"/>
                  </a:lnTo>
                  <a:lnTo>
                    <a:pt x="871740" y="6946"/>
                  </a:lnTo>
                  <a:lnTo>
                    <a:pt x="865149" y="2527"/>
                  </a:lnTo>
                  <a:lnTo>
                    <a:pt x="857072" y="901"/>
                  </a:lnTo>
                  <a:lnTo>
                    <a:pt x="849249" y="2527"/>
                  </a:lnTo>
                  <a:lnTo>
                    <a:pt x="842772" y="6946"/>
                  </a:lnTo>
                  <a:lnTo>
                    <a:pt x="838365" y="13411"/>
                  </a:lnTo>
                  <a:lnTo>
                    <a:pt x="836739" y="21234"/>
                  </a:lnTo>
                  <a:lnTo>
                    <a:pt x="836739" y="277126"/>
                  </a:lnTo>
                  <a:lnTo>
                    <a:pt x="838365" y="284949"/>
                  </a:lnTo>
                  <a:lnTo>
                    <a:pt x="842772" y="291426"/>
                  </a:lnTo>
                  <a:lnTo>
                    <a:pt x="849249" y="295833"/>
                  </a:lnTo>
                  <a:lnTo>
                    <a:pt x="857072" y="297459"/>
                  </a:lnTo>
                  <a:lnTo>
                    <a:pt x="1024839" y="297459"/>
                  </a:lnTo>
                  <a:lnTo>
                    <a:pt x="1032840" y="295833"/>
                  </a:lnTo>
                  <a:lnTo>
                    <a:pt x="1039304" y="291426"/>
                  </a:lnTo>
                  <a:lnTo>
                    <a:pt x="1043609" y="284949"/>
                  </a:lnTo>
                  <a:lnTo>
                    <a:pt x="1045184" y="277126"/>
                  </a:lnTo>
                  <a:close/>
                </a:path>
                <a:path w="2171700" h="297815">
                  <a:moveTo>
                    <a:pt x="1332903" y="284822"/>
                  </a:moveTo>
                  <a:lnTo>
                    <a:pt x="1332420" y="268236"/>
                  </a:lnTo>
                  <a:lnTo>
                    <a:pt x="1313815" y="227139"/>
                  </a:lnTo>
                  <a:lnTo>
                    <a:pt x="1295209" y="186042"/>
                  </a:lnTo>
                  <a:lnTo>
                    <a:pt x="1249807" y="85750"/>
                  </a:lnTo>
                  <a:lnTo>
                    <a:pt x="1249807" y="186042"/>
                  </a:lnTo>
                  <a:lnTo>
                    <a:pt x="1146009" y="186042"/>
                  </a:lnTo>
                  <a:lnTo>
                    <a:pt x="1197686" y="71234"/>
                  </a:lnTo>
                  <a:lnTo>
                    <a:pt x="1249807" y="186042"/>
                  </a:lnTo>
                  <a:lnTo>
                    <a:pt x="1249807" y="85750"/>
                  </a:lnTo>
                  <a:lnTo>
                    <a:pt x="1243241" y="71234"/>
                  </a:lnTo>
                  <a:lnTo>
                    <a:pt x="1216761" y="12763"/>
                  </a:lnTo>
                  <a:lnTo>
                    <a:pt x="1208671" y="3289"/>
                  </a:lnTo>
                  <a:lnTo>
                    <a:pt x="1197749" y="215"/>
                  </a:lnTo>
                  <a:lnTo>
                    <a:pt x="1186916" y="3403"/>
                  </a:lnTo>
                  <a:lnTo>
                    <a:pt x="1179055" y="12763"/>
                  </a:lnTo>
                  <a:lnTo>
                    <a:pt x="1063815" y="268236"/>
                  </a:lnTo>
                  <a:lnTo>
                    <a:pt x="1063282" y="284937"/>
                  </a:lnTo>
                  <a:lnTo>
                    <a:pt x="1074140" y="295452"/>
                  </a:lnTo>
                  <a:lnTo>
                    <a:pt x="1089380" y="296583"/>
                  </a:lnTo>
                  <a:lnTo>
                    <a:pt x="1101940" y="285178"/>
                  </a:lnTo>
                  <a:lnTo>
                    <a:pt x="1127366" y="227139"/>
                  </a:lnTo>
                  <a:lnTo>
                    <a:pt x="1268869" y="227139"/>
                  </a:lnTo>
                  <a:lnTo>
                    <a:pt x="1294714" y="285178"/>
                  </a:lnTo>
                  <a:lnTo>
                    <a:pt x="1306868" y="296710"/>
                  </a:lnTo>
                  <a:lnTo>
                    <a:pt x="1321993" y="295452"/>
                  </a:lnTo>
                  <a:lnTo>
                    <a:pt x="1332903" y="284822"/>
                  </a:lnTo>
                  <a:close/>
                </a:path>
                <a:path w="2171700" h="297815">
                  <a:moveTo>
                    <a:pt x="1591284" y="100037"/>
                  </a:moveTo>
                  <a:lnTo>
                    <a:pt x="1583474" y="61493"/>
                  </a:lnTo>
                  <a:lnTo>
                    <a:pt x="1570316" y="41998"/>
                  </a:lnTo>
                  <a:lnTo>
                    <a:pt x="1562214" y="29984"/>
                  </a:lnTo>
                  <a:lnTo>
                    <a:pt x="1550187" y="21869"/>
                  </a:lnTo>
                  <a:lnTo>
                    <a:pt x="1550187" y="100037"/>
                  </a:lnTo>
                  <a:lnTo>
                    <a:pt x="1545590" y="122694"/>
                  </a:lnTo>
                  <a:lnTo>
                    <a:pt x="1533080" y="141135"/>
                  </a:lnTo>
                  <a:lnTo>
                    <a:pt x="1514627" y="153543"/>
                  </a:lnTo>
                  <a:lnTo>
                    <a:pt x="1492148" y="158076"/>
                  </a:lnTo>
                  <a:lnTo>
                    <a:pt x="1397673" y="158076"/>
                  </a:lnTo>
                  <a:lnTo>
                    <a:pt x="1397673" y="41998"/>
                  </a:lnTo>
                  <a:lnTo>
                    <a:pt x="1492148" y="41998"/>
                  </a:lnTo>
                  <a:lnTo>
                    <a:pt x="1514627" y="46545"/>
                  </a:lnTo>
                  <a:lnTo>
                    <a:pt x="1533080" y="58953"/>
                  </a:lnTo>
                  <a:lnTo>
                    <a:pt x="1545590" y="77393"/>
                  </a:lnTo>
                  <a:lnTo>
                    <a:pt x="1550187" y="100037"/>
                  </a:lnTo>
                  <a:lnTo>
                    <a:pt x="1550187" y="21869"/>
                  </a:lnTo>
                  <a:lnTo>
                    <a:pt x="1530692" y="8712"/>
                  </a:lnTo>
                  <a:lnTo>
                    <a:pt x="1492148" y="901"/>
                  </a:lnTo>
                  <a:lnTo>
                    <a:pt x="1376908" y="901"/>
                  </a:lnTo>
                  <a:lnTo>
                    <a:pt x="1369085" y="2527"/>
                  </a:lnTo>
                  <a:lnTo>
                    <a:pt x="1362608" y="6946"/>
                  </a:lnTo>
                  <a:lnTo>
                    <a:pt x="1358201" y="13411"/>
                  </a:lnTo>
                  <a:lnTo>
                    <a:pt x="1356575" y="21234"/>
                  </a:lnTo>
                  <a:lnTo>
                    <a:pt x="1356575" y="277126"/>
                  </a:lnTo>
                  <a:lnTo>
                    <a:pt x="1358201" y="284949"/>
                  </a:lnTo>
                  <a:lnTo>
                    <a:pt x="1362608" y="291426"/>
                  </a:lnTo>
                  <a:lnTo>
                    <a:pt x="1369085" y="295833"/>
                  </a:lnTo>
                  <a:lnTo>
                    <a:pt x="1376908" y="297459"/>
                  </a:lnTo>
                  <a:lnTo>
                    <a:pt x="1384985" y="295833"/>
                  </a:lnTo>
                  <a:lnTo>
                    <a:pt x="1391577" y="291426"/>
                  </a:lnTo>
                  <a:lnTo>
                    <a:pt x="1396034" y="284949"/>
                  </a:lnTo>
                  <a:lnTo>
                    <a:pt x="1397673" y="277126"/>
                  </a:lnTo>
                  <a:lnTo>
                    <a:pt x="1397673" y="199174"/>
                  </a:lnTo>
                  <a:lnTo>
                    <a:pt x="1475625" y="199174"/>
                  </a:lnTo>
                  <a:lnTo>
                    <a:pt x="1555267" y="290258"/>
                  </a:lnTo>
                  <a:lnTo>
                    <a:pt x="1559090" y="295351"/>
                  </a:lnTo>
                  <a:lnTo>
                    <a:pt x="1565021" y="297459"/>
                  </a:lnTo>
                  <a:lnTo>
                    <a:pt x="1575612" y="297459"/>
                  </a:lnTo>
                  <a:lnTo>
                    <a:pt x="1580273" y="295770"/>
                  </a:lnTo>
                  <a:lnTo>
                    <a:pt x="1584502" y="292379"/>
                  </a:lnTo>
                  <a:lnTo>
                    <a:pt x="1589239" y="285851"/>
                  </a:lnTo>
                  <a:lnTo>
                    <a:pt x="1591233" y="278244"/>
                  </a:lnTo>
                  <a:lnTo>
                    <a:pt x="1590281" y="270395"/>
                  </a:lnTo>
                  <a:lnTo>
                    <a:pt x="1586204" y="263144"/>
                  </a:lnTo>
                  <a:lnTo>
                    <a:pt x="1530451" y="199174"/>
                  </a:lnTo>
                  <a:lnTo>
                    <a:pt x="1523072" y="190703"/>
                  </a:lnTo>
                  <a:lnTo>
                    <a:pt x="1549996" y="178206"/>
                  </a:lnTo>
                  <a:lnTo>
                    <a:pt x="1571307" y="158076"/>
                  </a:lnTo>
                  <a:lnTo>
                    <a:pt x="1571637" y="157759"/>
                  </a:lnTo>
                  <a:lnTo>
                    <a:pt x="1586052" y="131127"/>
                  </a:lnTo>
                  <a:lnTo>
                    <a:pt x="1591284" y="100037"/>
                  </a:lnTo>
                  <a:close/>
                </a:path>
                <a:path w="2171700" h="297815">
                  <a:moveTo>
                    <a:pt x="1925561" y="11493"/>
                  </a:moveTo>
                  <a:lnTo>
                    <a:pt x="1920049" y="3860"/>
                  </a:lnTo>
                  <a:lnTo>
                    <a:pt x="1911578" y="901"/>
                  </a:lnTo>
                  <a:lnTo>
                    <a:pt x="1905127" y="0"/>
                  </a:lnTo>
                  <a:lnTo>
                    <a:pt x="1898815" y="1003"/>
                  </a:lnTo>
                  <a:lnTo>
                    <a:pt x="1893049" y="3759"/>
                  </a:lnTo>
                  <a:lnTo>
                    <a:pt x="1888274" y="8102"/>
                  </a:lnTo>
                  <a:lnTo>
                    <a:pt x="1776425" y="160616"/>
                  </a:lnTo>
                  <a:lnTo>
                    <a:pt x="1665008" y="8102"/>
                  </a:lnTo>
                  <a:lnTo>
                    <a:pt x="1660220" y="3759"/>
                  </a:lnTo>
                  <a:lnTo>
                    <a:pt x="1654454" y="1003"/>
                  </a:lnTo>
                  <a:lnTo>
                    <a:pt x="1648142" y="0"/>
                  </a:lnTo>
                  <a:lnTo>
                    <a:pt x="1641703" y="901"/>
                  </a:lnTo>
                  <a:lnTo>
                    <a:pt x="1633232" y="3860"/>
                  </a:lnTo>
                  <a:lnTo>
                    <a:pt x="1627301" y="11493"/>
                  </a:lnTo>
                  <a:lnTo>
                    <a:pt x="1627301" y="277126"/>
                  </a:lnTo>
                  <a:lnTo>
                    <a:pt x="1628927" y="284949"/>
                  </a:lnTo>
                  <a:lnTo>
                    <a:pt x="1633385" y="291426"/>
                  </a:lnTo>
                  <a:lnTo>
                    <a:pt x="1639989" y="295833"/>
                  </a:lnTo>
                  <a:lnTo>
                    <a:pt x="1648066" y="297459"/>
                  </a:lnTo>
                  <a:lnTo>
                    <a:pt x="1656130" y="295833"/>
                  </a:lnTo>
                  <a:lnTo>
                    <a:pt x="1662722" y="291426"/>
                  </a:lnTo>
                  <a:lnTo>
                    <a:pt x="1667179" y="284949"/>
                  </a:lnTo>
                  <a:lnTo>
                    <a:pt x="1668818" y="277126"/>
                  </a:lnTo>
                  <a:lnTo>
                    <a:pt x="1668818" y="83515"/>
                  </a:lnTo>
                  <a:lnTo>
                    <a:pt x="1759902" y="207645"/>
                  </a:lnTo>
                  <a:lnTo>
                    <a:pt x="1767090" y="213956"/>
                  </a:lnTo>
                  <a:lnTo>
                    <a:pt x="1776158" y="216230"/>
                  </a:lnTo>
                  <a:lnTo>
                    <a:pt x="1785454" y="214198"/>
                  </a:lnTo>
                  <a:lnTo>
                    <a:pt x="1793379" y="207645"/>
                  </a:lnTo>
                  <a:lnTo>
                    <a:pt x="1884464" y="83515"/>
                  </a:lnTo>
                  <a:lnTo>
                    <a:pt x="1884464" y="277126"/>
                  </a:lnTo>
                  <a:lnTo>
                    <a:pt x="1886089" y="284949"/>
                  </a:lnTo>
                  <a:lnTo>
                    <a:pt x="1890496" y="291426"/>
                  </a:lnTo>
                  <a:lnTo>
                    <a:pt x="1896973" y="295833"/>
                  </a:lnTo>
                  <a:lnTo>
                    <a:pt x="1904796" y="297459"/>
                  </a:lnTo>
                  <a:lnTo>
                    <a:pt x="1912861" y="295833"/>
                  </a:lnTo>
                  <a:lnTo>
                    <a:pt x="1919465" y="291426"/>
                  </a:lnTo>
                  <a:lnTo>
                    <a:pt x="1923923" y="284949"/>
                  </a:lnTo>
                  <a:lnTo>
                    <a:pt x="1925561" y="277126"/>
                  </a:lnTo>
                  <a:lnTo>
                    <a:pt x="1925561" y="11493"/>
                  </a:lnTo>
                  <a:close/>
                </a:path>
                <a:path w="2171700" h="297815">
                  <a:moveTo>
                    <a:pt x="2171700" y="21234"/>
                  </a:moveTo>
                  <a:lnTo>
                    <a:pt x="2170061" y="13411"/>
                  </a:lnTo>
                  <a:lnTo>
                    <a:pt x="2165616" y="6946"/>
                  </a:lnTo>
                  <a:lnTo>
                    <a:pt x="2159012" y="2527"/>
                  </a:lnTo>
                  <a:lnTo>
                    <a:pt x="2150935" y="901"/>
                  </a:lnTo>
                  <a:lnTo>
                    <a:pt x="1989531" y="901"/>
                  </a:lnTo>
                  <a:lnTo>
                    <a:pt x="1981466" y="2527"/>
                  </a:lnTo>
                  <a:lnTo>
                    <a:pt x="1974862" y="6946"/>
                  </a:lnTo>
                  <a:lnTo>
                    <a:pt x="1970405" y="13411"/>
                  </a:lnTo>
                  <a:lnTo>
                    <a:pt x="1968766" y="21234"/>
                  </a:lnTo>
                  <a:lnTo>
                    <a:pt x="1968766" y="277126"/>
                  </a:lnTo>
                  <a:lnTo>
                    <a:pt x="1970405" y="284949"/>
                  </a:lnTo>
                  <a:lnTo>
                    <a:pt x="1974862" y="291426"/>
                  </a:lnTo>
                  <a:lnTo>
                    <a:pt x="1981466" y="295833"/>
                  </a:lnTo>
                  <a:lnTo>
                    <a:pt x="1989531" y="297459"/>
                  </a:lnTo>
                  <a:lnTo>
                    <a:pt x="2150935" y="297459"/>
                  </a:lnTo>
                  <a:lnTo>
                    <a:pt x="2159012" y="295833"/>
                  </a:lnTo>
                  <a:lnTo>
                    <a:pt x="2165616" y="291426"/>
                  </a:lnTo>
                  <a:lnTo>
                    <a:pt x="2170061" y="284949"/>
                  </a:lnTo>
                  <a:lnTo>
                    <a:pt x="2171700" y="277126"/>
                  </a:lnTo>
                  <a:lnTo>
                    <a:pt x="2170061" y="269062"/>
                  </a:lnTo>
                  <a:lnTo>
                    <a:pt x="2165616" y="262458"/>
                  </a:lnTo>
                  <a:lnTo>
                    <a:pt x="2159012" y="258000"/>
                  </a:lnTo>
                  <a:lnTo>
                    <a:pt x="2150935" y="256362"/>
                  </a:lnTo>
                  <a:lnTo>
                    <a:pt x="2009863" y="256362"/>
                  </a:lnTo>
                  <a:lnTo>
                    <a:pt x="2009863" y="169519"/>
                  </a:lnTo>
                  <a:lnTo>
                    <a:pt x="2128482" y="169519"/>
                  </a:lnTo>
                  <a:lnTo>
                    <a:pt x="2136559" y="167957"/>
                  </a:lnTo>
                  <a:lnTo>
                    <a:pt x="2143163" y="163639"/>
                  </a:lnTo>
                  <a:lnTo>
                    <a:pt x="2147608" y="157187"/>
                  </a:lnTo>
                  <a:lnTo>
                    <a:pt x="2149246" y="149186"/>
                  </a:lnTo>
                  <a:lnTo>
                    <a:pt x="2147608" y="141185"/>
                  </a:lnTo>
                  <a:lnTo>
                    <a:pt x="2143163" y="134721"/>
                  </a:lnTo>
                  <a:lnTo>
                    <a:pt x="2136559" y="130416"/>
                  </a:lnTo>
                  <a:lnTo>
                    <a:pt x="2128482" y="128841"/>
                  </a:lnTo>
                  <a:lnTo>
                    <a:pt x="2009863" y="128841"/>
                  </a:lnTo>
                  <a:lnTo>
                    <a:pt x="2009863" y="41998"/>
                  </a:lnTo>
                  <a:lnTo>
                    <a:pt x="2150935" y="41998"/>
                  </a:lnTo>
                  <a:lnTo>
                    <a:pt x="2159012" y="40360"/>
                  </a:lnTo>
                  <a:lnTo>
                    <a:pt x="2165616" y="35915"/>
                  </a:lnTo>
                  <a:lnTo>
                    <a:pt x="2170061" y="29311"/>
                  </a:lnTo>
                  <a:lnTo>
                    <a:pt x="2171700" y="21234"/>
                  </a:lnTo>
                  <a:close/>
                </a:path>
              </a:pathLst>
            </a:custGeom>
            <a:solidFill>
              <a:srgbClr val="114D60"/>
            </a:solidFill>
          </xdr:spPr>
        </xdr:sp>
      </xdr:grpSp>
      <xdr:grpSp>
        <xdr:nvGrpSpPr>
          <xdr:cNvPr id="4" name="Group 29">
            <a:extLst>
              <a:ext uri="{FF2B5EF4-FFF2-40B4-BE49-F238E27FC236}">
                <a16:creationId xmlns:a16="http://schemas.microsoft.com/office/drawing/2014/main" id="{F2BA4B5D-6163-D1EC-4D0E-D2FFBBA088CF}"/>
              </a:ext>
            </a:extLst>
          </xdr:cNvPr>
          <xdr:cNvGrpSpPr/>
        </xdr:nvGrpSpPr>
        <xdr:grpSpPr>
          <a:xfrm>
            <a:off x="4719593" y="924432"/>
            <a:ext cx="1910080" cy="143510"/>
            <a:chOff x="0" y="0"/>
            <a:chExt cx="1910080" cy="143510"/>
          </a:xfrm>
        </xdr:grpSpPr>
        <xdr:sp macro="" textlink="">
          <xdr:nvSpPr>
            <xdr:cNvPr id="5" name="Shape 30">
              <a:extLst>
                <a:ext uri="{FF2B5EF4-FFF2-40B4-BE49-F238E27FC236}">
                  <a16:creationId xmlns:a16="http://schemas.microsoft.com/office/drawing/2014/main" id="{ED8DF325-A968-DD0D-1055-00F5A89149B5}"/>
                </a:ext>
              </a:extLst>
            </xdr:cNvPr>
            <xdr:cNvSpPr/>
          </xdr:nvSpPr>
          <xdr:spPr>
            <a:xfrm>
              <a:off x="-5" y="2392"/>
              <a:ext cx="335915" cy="139700"/>
            </a:xfrm>
            <a:custGeom>
              <a:avLst/>
              <a:gdLst/>
              <a:ahLst/>
              <a:cxnLst/>
              <a:rect l="0" t="0" r="0" b="0"/>
              <a:pathLst>
                <a:path w="335915" h="139700">
                  <a:moveTo>
                    <a:pt x="105613" y="4381"/>
                  </a:moveTo>
                  <a:lnTo>
                    <a:pt x="101231" y="0"/>
                  </a:lnTo>
                  <a:lnTo>
                    <a:pt x="4381" y="0"/>
                  </a:lnTo>
                  <a:lnTo>
                    <a:pt x="0" y="4381"/>
                  </a:lnTo>
                  <a:lnTo>
                    <a:pt x="0" y="14947"/>
                  </a:lnTo>
                  <a:lnTo>
                    <a:pt x="4381" y="19329"/>
                  </a:lnTo>
                  <a:lnTo>
                    <a:pt x="43040" y="19329"/>
                  </a:lnTo>
                  <a:lnTo>
                    <a:pt x="43040" y="135102"/>
                  </a:lnTo>
                  <a:lnTo>
                    <a:pt x="47421" y="139496"/>
                  </a:lnTo>
                  <a:lnTo>
                    <a:pt x="58178" y="139496"/>
                  </a:lnTo>
                  <a:lnTo>
                    <a:pt x="62369" y="135102"/>
                  </a:lnTo>
                  <a:lnTo>
                    <a:pt x="62369" y="19329"/>
                  </a:lnTo>
                  <a:lnTo>
                    <a:pt x="101231" y="19329"/>
                  </a:lnTo>
                  <a:lnTo>
                    <a:pt x="105613" y="14947"/>
                  </a:lnTo>
                  <a:lnTo>
                    <a:pt x="105613" y="9563"/>
                  </a:lnTo>
                  <a:lnTo>
                    <a:pt x="105613" y="4381"/>
                  </a:lnTo>
                  <a:close/>
                </a:path>
                <a:path w="335915" h="139700">
                  <a:moveTo>
                    <a:pt x="216814" y="4394"/>
                  </a:moveTo>
                  <a:lnTo>
                    <a:pt x="212432" y="0"/>
                  </a:lnTo>
                  <a:lnTo>
                    <a:pt x="125742" y="0"/>
                  </a:lnTo>
                  <a:lnTo>
                    <a:pt x="121361" y="4394"/>
                  </a:lnTo>
                  <a:lnTo>
                    <a:pt x="121361" y="135115"/>
                  </a:lnTo>
                  <a:lnTo>
                    <a:pt x="125742" y="139496"/>
                  </a:lnTo>
                  <a:lnTo>
                    <a:pt x="212432" y="139496"/>
                  </a:lnTo>
                  <a:lnTo>
                    <a:pt x="216814" y="135115"/>
                  </a:lnTo>
                  <a:lnTo>
                    <a:pt x="216814" y="129933"/>
                  </a:lnTo>
                  <a:lnTo>
                    <a:pt x="216814" y="124548"/>
                  </a:lnTo>
                  <a:lnTo>
                    <a:pt x="212432" y="120167"/>
                  </a:lnTo>
                  <a:lnTo>
                    <a:pt x="140690" y="120167"/>
                  </a:lnTo>
                  <a:lnTo>
                    <a:pt x="140690" y="79311"/>
                  </a:lnTo>
                  <a:lnTo>
                    <a:pt x="201866" y="79311"/>
                  </a:lnTo>
                  <a:lnTo>
                    <a:pt x="206248" y="75133"/>
                  </a:lnTo>
                  <a:lnTo>
                    <a:pt x="206248" y="64376"/>
                  </a:lnTo>
                  <a:lnTo>
                    <a:pt x="201866" y="60185"/>
                  </a:lnTo>
                  <a:lnTo>
                    <a:pt x="140690" y="60185"/>
                  </a:lnTo>
                  <a:lnTo>
                    <a:pt x="140690" y="19342"/>
                  </a:lnTo>
                  <a:lnTo>
                    <a:pt x="212432" y="19342"/>
                  </a:lnTo>
                  <a:lnTo>
                    <a:pt x="216814" y="14947"/>
                  </a:lnTo>
                  <a:lnTo>
                    <a:pt x="216814" y="4394"/>
                  </a:lnTo>
                  <a:close/>
                </a:path>
                <a:path w="335915" h="139700">
                  <a:moveTo>
                    <a:pt x="335572" y="124358"/>
                  </a:moveTo>
                  <a:lnTo>
                    <a:pt x="331393" y="120167"/>
                  </a:lnTo>
                  <a:lnTo>
                    <a:pt x="256857" y="120167"/>
                  </a:lnTo>
                  <a:lnTo>
                    <a:pt x="256857" y="4394"/>
                  </a:lnTo>
                  <a:lnTo>
                    <a:pt x="252476" y="0"/>
                  </a:lnTo>
                  <a:lnTo>
                    <a:pt x="241909" y="0"/>
                  </a:lnTo>
                  <a:lnTo>
                    <a:pt x="237528" y="4394"/>
                  </a:lnTo>
                  <a:lnTo>
                    <a:pt x="237528" y="129933"/>
                  </a:lnTo>
                  <a:lnTo>
                    <a:pt x="237528" y="135115"/>
                  </a:lnTo>
                  <a:lnTo>
                    <a:pt x="241909" y="139496"/>
                  </a:lnTo>
                  <a:lnTo>
                    <a:pt x="331393" y="139496"/>
                  </a:lnTo>
                  <a:lnTo>
                    <a:pt x="335572" y="135115"/>
                  </a:lnTo>
                  <a:lnTo>
                    <a:pt x="335572" y="124358"/>
                  </a:lnTo>
                  <a:close/>
                </a:path>
              </a:pathLst>
            </a:custGeom>
            <a:solidFill>
              <a:srgbClr val="232628"/>
            </a:solidFill>
          </xdr:spPr>
        </xdr:sp>
        <xdr:pic>
          <xdr:nvPicPr>
            <xdr:cNvPr id="6" name="image2.png">
              <a:extLst>
                <a:ext uri="{FF2B5EF4-FFF2-40B4-BE49-F238E27FC236}">
                  <a16:creationId xmlns:a16="http://schemas.microsoft.com/office/drawing/2014/main" id="{27A0B31D-7CEB-B3E5-7175-9499DF2BBE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55503" y="1191"/>
              <a:ext cx="339176" cy="141490"/>
            </a:xfrm>
            <a:prstGeom prst="rect">
              <a:avLst/>
            </a:prstGeom>
          </xdr:spPr>
        </xdr:pic>
        <xdr:pic>
          <xdr:nvPicPr>
            <xdr:cNvPr id="7" name="image3.png">
              <a:extLst>
                <a:ext uri="{FF2B5EF4-FFF2-40B4-BE49-F238E27FC236}">
                  <a16:creationId xmlns:a16="http://schemas.microsoft.com/office/drawing/2014/main" id="{FBF80E87-7FBD-79DC-0471-743BEF0EC4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7990" y="986"/>
              <a:ext cx="432431" cy="140893"/>
            </a:xfrm>
            <a:prstGeom prst="rect">
              <a:avLst/>
            </a:prstGeom>
          </xdr:spPr>
        </xdr:pic>
        <xdr:sp macro="" textlink="">
          <xdr:nvSpPr>
            <xdr:cNvPr id="8" name="Shape 33">
              <a:extLst>
                <a:ext uri="{FF2B5EF4-FFF2-40B4-BE49-F238E27FC236}">
                  <a16:creationId xmlns:a16="http://schemas.microsoft.com/office/drawing/2014/main" id="{F20550AC-9598-790C-92EF-0E794C016093}"/>
                </a:ext>
              </a:extLst>
            </xdr:cNvPr>
            <xdr:cNvSpPr/>
          </xdr:nvSpPr>
          <xdr:spPr>
            <a:xfrm>
              <a:off x="1173335" y="4"/>
              <a:ext cx="736600" cy="143510"/>
            </a:xfrm>
            <a:custGeom>
              <a:avLst/>
              <a:gdLst/>
              <a:ahLst/>
              <a:cxnLst/>
              <a:rect l="0" t="0" r="0" b="0"/>
              <a:pathLst>
                <a:path w="736600" h="143510">
                  <a:moveTo>
                    <a:pt x="98044" y="126746"/>
                  </a:moveTo>
                  <a:lnTo>
                    <a:pt x="93865" y="122555"/>
                  </a:lnTo>
                  <a:lnTo>
                    <a:pt x="19329" y="122555"/>
                  </a:lnTo>
                  <a:lnTo>
                    <a:pt x="19329" y="6781"/>
                  </a:lnTo>
                  <a:lnTo>
                    <a:pt x="14947" y="2387"/>
                  </a:lnTo>
                  <a:lnTo>
                    <a:pt x="4381" y="2387"/>
                  </a:lnTo>
                  <a:lnTo>
                    <a:pt x="0" y="6781"/>
                  </a:lnTo>
                  <a:lnTo>
                    <a:pt x="0" y="132321"/>
                  </a:lnTo>
                  <a:lnTo>
                    <a:pt x="0" y="137502"/>
                  </a:lnTo>
                  <a:lnTo>
                    <a:pt x="4381" y="141884"/>
                  </a:lnTo>
                  <a:lnTo>
                    <a:pt x="93865" y="141884"/>
                  </a:lnTo>
                  <a:lnTo>
                    <a:pt x="98044" y="137502"/>
                  </a:lnTo>
                  <a:lnTo>
                    <a:pt x="98044" y="126746"/>
                  </a:lnTo>
                  <a:close/>
                </a:path>
                <a:path w="736600" h="143510">
                  <a:moveTo>
                    <a:pt x="217208" y="126746"/>
                  </a:moveTo>
                  <a:lnTo>
                    <a:pt x="213029" y="122555"/>
                  </a:lnTo>
                  <a:lnTo>
                    <a:pt x="138493" y="122555"/>
                  </a:lnTo>
                  <a:lnTo>
                    <a:pt x="138493" y="6781"/>
                  </a:lnTo>
                  <a:lnTo>
                    <a:pt x="134112" y="2387"/>
                  </a:lnTo>
                  <a:lnTo>
                    <a:pt x="123545" y="2387"/>
                  </a:lnTo>
                  <a:lnTo>
                    <a:pt x="119164" y="6781"/>
                  </a:lnTo>
                  <a:lnTo>
                    <a:pt x="119164" y="132321"/>
                  </a:lnTo>
                  <a:lnTo>
                    <a:pt x="119164" y="137502"/>
                  </a:lnTo>
                  <a:lnTo>
                    <a:pt x="123545" y="141884"/>
                  </a:lnTo>
                  <a:lnTo>
                    <a:pt x="213029" y="141884"/>
                  </a:lnTo>
                  <a:lnTo>
                    <a:pt x="217208" y="137502"/>
                  </a:lnTo>
                  <a:lnTo>
                    <a:pt x="217208" y="126746"/>
                  </a:lnTo>
                  <a:close/>
                </a:path>
                <a:path w="736600" h="143510">
                  <a:moveTo>
                    <a:pt x="355930" y="135928"/>
                  </a:moveTo>
                  <a:lnTo>
                    <a:pt x="355701" y="128130"/>
                  </a:lnTo>
                  <a:lnTo>
                    <a:pt x="346951" y="108800"/>
                  </a:lnTo>
                  <a:lnTo>
                    <a:pt x="338201" y="89471"/>
                  </a:lnTo>
                  <a:lnTo>
                    <a:pt x="316839" y="42265"/>
                  </a:lnTo>
                  <a:lnTo>
                    <a:pt x="316839" y="89471"/>
                  </a:lnTo>
                  <a:lnTo>
                    <a:pt x="268020" y="89471"/>
                  </a:lnTo>
                  <a:lnTo>
                    <a:pt x="292328" y="35471"/>
                  </a:lnTo>
                  <a:lnTo>
                    <a:pt x="316839" y="89471"/>
                  </a:lnTo>
                  <a:lnTo>
                    <a:pt x="316839" y="42265"/>
                  </a:lnTo>
                  <a:lnTo>
                    <a:pt x="313766" y="35471"/>
                  </a:lnTo>
                  <a:lnTo>
                    <a:pt x="297713" y="0"/>
                  </a:lnTo>
                  <a:lnTo>
                    <a:pt x="286956" y="190"/>
                  </a:lnTo>
                  <a:lnTo>
                    <a:pt x="283565" y="7962"/>
                  </a:lnTo>
                  <a:lnTo>
                    <a:pt x="229362" y="128130"/>
                  </a:lnTo>
                  <a:lnTo>
                    <a:pt x="229108" y="135928"/>
                  </a:lnTo>
                  <a:lnTo>
                    <a:pt x="229222" y="136105"/>
                  </a:lnTo>
                  <a:lnTo>
                    <a:pt x="234213" y="140931"/>
                  </a:lnTo>
                  <a:lnTo>
                    <a:pt x="241376" y="141465"/>
                  </a:lnTo>
                  <a:lnTo>
                    <a:pt x="247294" y="136105"/>
                  </a:lnTo>
                  <a:lnTo>
                    <a:pt x="259257" y="108800"/>
                  </a:lnTo>
                  <a:lnTo>
                    <a:pt x="325818" y="108800"/>
                  </a:lnTo>
                  <a:lnTo>
                    <a:pt x="337972" y="136105"/>
                  </a:lnTo>
                  <a:lnTo>
                    <a:pt x="343687" y="141528"/>
                  </a:lnTo>
                  <a:lnTo>
                    <a:pt x="350799" y="140931"/>
                  </a:lnTo>
                  <a:lnTo>
                    <a:pt x="355930" y="135928"/>
                  </a:lnTo>
                  <a:close/>
                </a:path>
                <a:path w="736600" h="143510">
                  <a:moveTo>
                    <a:pt x="484835" y="6172"/>
                  </a:moveTo>
                  <a:lnTo>
                    <a:pt x="480656" y="1790"/>
                  </a:lnTo>
                  <a:lnTo>
                    <a:pt x="469696" y="1790"/>
                  </a:lnTo>
                  <a:lnTo>
                    <a:pt x="465505" y="6172"/>
                  </a:lnTo>
                  <a:lnTo>
                    <a:pt x="465505" y="103822"/>
                  </a:lnTo>
                  <a:lnTo>
                    <a:pt x="386397" y="2184"/>
                  </a:lnTo>
                  <a:lnTo>
                    <a:pt x="382016" y="990"/>
                  </a:lnTo>
                  <a:lnTo>
                    <a:pt x="374040" y="3784"/>
                  </a:lnTo>
                  <a:lnTo>
                    <a:pt x="371449" y="7366"/>
                  </a:lnTo>
                  <a:lnTo>
                    <a:pt x="371449" y="132118"/>
                  </a:lnTo>
                  <a:lnTo>
                    <a:pt x="371449" y="137502"/>
                  </a:lnTo>
                  <a:lnTo>
                    <a:pt x="375831" y="141884"/>
                  </a:lnTo>
                  <a:lnTo>
                    <a:pt x="386600" y="141884"/>
                  </a:lnTo>
                  <a:lnTo>
                    <a:pt x="390982" y="137502"/>
                  </a:lnTo>
                  <a:lnTo>
                    <a:pt x="390982" y="39852"/>
                  </a:lnTo>
                  <a:lnTo>
                    <a:pt x="469290" y="140487"/>
                  </a:lnTo>
                  <a:lnTo>
                    <a:pt x="472084" y="141884"/>
                  </a:lnTo>
                  <a:lnTo>
                    <a:pt x="476275" y="141884"/>
                  </a:lnTo>
                  <a:lnTo>
                    <a:pt x="482244" y="140093"/>
                  </a:lnTo>
                  <a:lnTo>
                    <a:pt x="484835" y="136309"/>
                  </a:lnTo>
                  <a:lnTo>
                    <a:pt x="484835" y="6172"/>
                  </a:lnTo>
                  <a:close/>
                </a:path>
                <a:path w="736600" h="143510">
                  <a:moveTo>
                    <a:pt x="621944" y="120154"/>
                  </a:moveTo>
                  <a:lnTo>
                    <a:pt x="615569" y="111391"/>
                  </a:lnTo>
                  <a:lnTo>
                    <a:pt x="609587" y="110401"/>
                  </a:lnTo>
                  <a:lnTo>
                    <a:pt x="605205" y="113588"/>
                  </a:lnTo>
                  <a:lnTo>
                    <a:pt x="598284" y="117830"/>
                  </a:lnTo>
                  <a:lnTo>
                    <a:pt x="590804" y="120954"/>
                  </a:lnTo>
                  <a:lnTo>
                    <a:pt x="582942" y="122885"/>
                  </a:lnTo>
                  <a:lnTo>
                    <a:pt x="574916" y="123545"/>
                  </a:lnTo>
                  <a:lnTo>
                    <a:pt x="554850" y="119494"/>
                  </a:lnTo>
                  <a:lnTo>
                    <a:pt x="538518" y="108445"/>
                  </a:lnTo>
                  <a:lnTo>
                    <a:pt x="527519" y="92100"/>
                  </a:lnTo>
                  <a:lnTo>
                    <a:pt x="523494" y="72136"/>
                  </a:lnTo>
                  <a:lnTo>
                    <a:pt x="527519" y="52197"/>
                  </a:lnTo>
                  <a:lnTo>
                    <a:pt x="538518" y="35915"/>
                  </a:lnTo>
                  <a:lnTo>
                    <a:pt x="554850" y="24942"/>
                  </a:lnTo>
                  <a:lnTo>
                    <a:pt x="574916" y="20916"/>
                  </a:lnTo>
                  <a:lnTo>
                    <a:pt x="582472" y="21475"/>
                  </a:lnTo>
                  <a:lnTo>
                    <a:pt x="589851" y="23139"/>
                  </a:lnTo>
                  <a:lnTo>
                    <a:pt x="596938" y="25882"/>
                  </a:lnTo>
                  <a:lnTo>
                    <a:pt x="603605" y="29692"/>
                  </a:lnTo>
                  <a:lnTo>
                    <a:pt x="607999" y="32677"/>
                  </a:lnTo>
                  <a:lnTo>
                    <a:pt x="614172" y="31483"/>
                  </a:lnTo>
                  <a:lnTo>
                    <a:pt x="585419" y="1968"/>
                  </a:lnTo>
                  <a:lnTo>
                    <a:pt x="574916" y="1193"/>
                  </a:lnTo>
                  <a:lnTo>
                    <a:pt x="547230" y="6781"/>
                  </a:lnTo>
                  <a:lnTo>
                    <a:pt x="524611" y="22021"/>
                  </a:lnTo>
                  <a:lnTo>
                    <a:pt x="509358" y="44577"/>
                  </a:lnTo>
                  <a:lnTo>
                    <a:pt x="503770" y="72136"/>
                  </a:lnTo>
                  <a:lnTo>
                    <a:pt x="509358" y="99809"/>
                  </a:lnTo>
                  <a:lnTo>
                    <a:pt x="524611" y="122428"/>
                  </a:lnTo>
                  <a:lnTo>
                    <a:pt x="547230" y="137680"/>
                  </a:lnTo>
                  <a:lnTo>
                    <a:pt x="574916" y="143281"/>
                  </a:lnTo>
                  <a:lnTo>
                    <a:pt x="586206" y="142392"/>
                  </a:lnTo>
                  <a:lnTo>
                    <a:pt x="597027" y="139738"/>
                  </a:lnTo>
                  <a:lnTo>
                    <a:pt x="607250" y="135369"/>
                  </a:lnTo>
                  <a:lnTo>
                    <a:pt x="621144" y="126339"/>
                  </a:lnTo>
                  <a:lnTo>
                    <a:pt x="621944" y="120154"/>
                  </a:lnTo>
                  <a:close/>
                </a:path>
                <a:path w="736600" h="143510">
                  <a:moveTo>
                    <a:pt x="736320" y="6781"/>
                  </a:moveTo>
                  <a:lnTo>
                    <a:pt x="731939" y="2387"/>
                  </a:lnTo>
                  <a:lnTo>
                    <a:pt x="645248" y="2387"/>
                  </a:lnTo>
                  <a:lnTo>
                    <a:pt x="640867" y="6781"/>
                  </a:lnTo>
                  <a:lnTo>
                    <a:pt x="640867" y="137502"/>
                  </a:lnTo>
                  <a:lnTo>
                    <a:pt x="645248" y="141884"/>
                  </a:lnTo>
                  <a:lnTo>
                    <a:pt x="731939" y="141884"/>
                  </a:lnTo>
                  <a:lnTo>
                    <a:pt x="736320" y="137502"/>
                  </a:lnTo>
                  <a:lnTo>
                    <a:pt x="736320" y="132321"/>
                  </a:lnTo>
                  <a:lnTo>
                    <a:pt x="736320" y="126936"/>
                  </a:lnTo>
                  <a:lnTo>
                    <a:pt x="731939" y="122555"/>
                  </a:lnTo>
                  <a:lnTo>
                    <a:pt x="660196" y="122555"/>
                  </a:lnTo>
                  <a:lnTo>
                    <a:pt x="660196" y="81699"/>
                  </a:lnTo>
                  <a:lnTo>
                    <a:pt x="721372" y="81699"/>
                  </a:lnTo>
                  <a:lnTo>
                    <a:pt x="725754" y="77520"/>
                  </a:lnTo>
                  <a:lnTo>
                    <a:pt x="725754" y="66763"/>
                  </a:lnTo>
                  <a:lnTo>
                    <a:pt x="721372" y="62572"/>
                  </a:lnTo>
                  <a:lnTo>
                    <a:pt x="660196" y="62572"/>
                  </a:lnTo>
                  <a:lnTo>
                    <a:pt x="660196" y="21729"/>
                  </a:lnTo>
                  <a:lnTo>
                    <a:pt x="731939" y="21729"/>
                  </a:lnTo>
                  <a:lnTo>
                    <a:pt x="736320" y="17335"/>
                  </a:lnTo>
                  <a:lnTo>
                    <a:pt x="736320" y="6781"/>
                  </a:lnTo>
                  <a:close/>
                </a:path>
              </a:pathLst>
            </a:custGeom>
            <a:solidFill>
              <a:srgbClr val="232628"/>
            </a:solidFill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161925</xdr:rowOff>
        </xdr:from>
        <xdr:to>
          <xdr:col>3</xdr:col>
          <xdr:colOff>19050</xdr:colOff>
          <xdr:row>79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161925</xdr:rowOff>
        </xdr:from>
        <xdr:to>
          <xdr:col>3</xdr:col>
          <xdr:colOff>781050</xdr:colOff>
          <xdr:row>79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857252</xdr:colOff>
      <xdr:row>0</xdr:row>
      <xdr:rowOff>161925</xdr:rowOff>
    </xdr:from>
    <xdr:to>
      <xdr:col>0</xdr:col>
      <xdr:colOff>4324350</xdr:colOff>
      <xdr:row>5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82A26F9-0E15-442D-90E6-298B448FB25E}"/>
            </a:ext>
          </a:extLst>
        </xdr:cNvPr>
        <xdr:cNvGrpSpPr/>
      </xdr:nvGrpSpPr>
      <xdr:grpSpPr>
        <a:xfrm>
          <a:off x="857252" y="161925"/>
          <a:ext cx="3467098" cy="895350"/>
          <a:chOff x="4572000" y="511629"/>
          <a:chExt cx="2172335" cy="556313"/>
        </a:xfrm>
      </xdr:grpSpPr>
      <xdr:grpSp>
        <xdr:nvGrpSpPr>
          <xdr:cNvPr id="3" name="Group 26">
            <a:extLst>
              <a:ext uri="{FF2B5EF4-FFF2-40B4-BE49-F238E27FC236}">
                <a16:creationId xmlns:a16="http://schemas.microsoft.com/office/drawing/2014/main" id="{3605232C-8440-A8D8-B64E-EF4B0F6AB441}"/>
              </a:ext>
            </a:extLst>
          </xdr:cNvPr>
          <xdr:cNvGrpSpPr/>
        </xdr:nvGrpSpPr>
        <xdr:grpSpPr>
          <a:xfrm>
            <a:off x="4572000" y="511629"/>
            <a:ext cx="2172335" cy="304165"/>
            <a:chOff x="0" y="0"/>
            <a:chExt cx="2172335" cy="304165"/>
          </a:xfrm>
        </xdr:grpSpPr>
        <xdr:pic>
          <xdr:nvPicPr>
            <xdr:cNvPr id="9" name="image1.png">
              <a:extLst>
                <a:ext uri="{FF2B5EF4-FFF2-40B4-BE49-F238E27FC236}">
                  <a16:creationId xmlns:a16="http://schemas.microsoft.com/office/drawing/2014/main" id="{8DB38D72-1FC1-55CE-DBD9-712F925C1F5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5259" y="0"/>
              <a:ext cx="249805" cy="303702"/>
            </a:xfrm>
            <a:prstGeom prst="rect">
              <a:avLst/>
            </a:prstGeom>
          </xdr:spPr>
        </xdr:pic>
        <xdr:sp macro="" textlink="">
          <xdr:nvSpPr>
            <xdr:cNvPr id="10" name="Shape 28">
              <a:extLst>
                <a:ext uri="{FF2B5EF4-FFF2-40B4-BE49-F238E27FC236}">
                  <a16:creationId xmlns:a16="http://schemas.microsoft.com/office/drawing/2014/main" id="{E1FBD57F-1FE3-5460-7E84-CEB869E79F2A}"/>
                </a:ext>
              </a:extLst>
            </xdr:cNvPr>
            <xdr:cNvSpPr/>
          </xdr:nvSpPr>
          <xdr:spPr>
            <a:xfrm>
              <a:off x="-2" y="2851"/>
              <a:ext cx="2171700" cy="297815"/>
            </a:xfrm>
            <a:custGeom>
              <a:avLst/>
              <a:gdLst/>
              <a:ahLst/>
              <a:cxnLst/>
              <a:rect l="0" t="0" r="0" b="0"/>
              <a:pathLst>
                <a:path w="2171700" h="297815">
                  <a:moveTo>
                    <a:pt x="212788" y="278460"/>
                  </a:moveTo>
                  <a:lnTo>
                    <a:pt x="211734" y="270637"/>
                  </a:lnTo>
                  <a:lnTo>
                    <a:pt x="207594" y="263575"/>
                  </a:lnTo>
                  <a:lnTo>
                    <a:pt x="99568" y="138595"/>
                  </a:lnTo>
                  <a:lnTo>
                    <a:pt x="194462" y="35217"/>
                  </a:lnTo>
                  <a:lnTo>
                    <a:pt x="198424" y="28206"/>
                  </a:lnTo>
                  <a:lnTo>
                    <a:pt x="199491" y="20447"/>
                  </a:lnTo>
                  <a:lnTo>
                    <a:pt x="197624" y="12750"/>
                  </a:lnTo>
                  <a:lnTo>
                    <a:pt x="192773" y="5981"/>
                  </a:lnTo>
                  <a:lnTo>
                    <a:pt x="185712" y="2019"/>
                  </a:lnTo>
                  <a:lnTo>
                    <a:pt x="177888" y="952"/>
                  </a:lnTo>
                  <a:lnTo>
                    <a:pt x="170307" y="2832"/>
                  </a:lnTo>
                  <a:lnTo>
                    <a:pt x="163957" y="7683"/>
                  </a:lnTo>
                  <a:lnTo>
                    <a:pt x="41097" y="141973"/>
                  </a:lnTo>
                  <a:lnTo>
                    <a:pt x="41097" y="21234"/>
                  </a:lnTo>
                  <a:lnTo>
                    <a:pt x="39522" y="13411"/>
                  </a:lnTo>
                  <a:lnTo>
                    <a:pt x="35166" y="6934"/>
                  </a:lnTo>
                  <a:lnTo>
                    <a:pt x="28587" y="2527"/>
                  </a:lnTo>
                  <a:lnTo>
                    <a:pt x="20345" y="901"/>
                  </a:lnTo>
                  <a:lnTo>
                    <a:pt x="12509" y="2527"/>
                  </a:lnTo>
                  <a:lnTo>
                    <a:pt x="6032" y="6934"/>
                  </a:lnTo>
                  <a:lnTo>
                    <a:pt x="1625" y="13411"/>
                  </a:lnTo>
                  <a:lnTo>
                    <a:pt x="0" y="21234"/>
                  </a:lnTo>
                  <a:lnTo>
                    <a:pt x="0" y="277126"/>
                  </a:lnTo>
                  <a:lnTo>
                    <a:pt x="1625" y="284949"/>
                  </a:lnTo>
                  <a:lnTo>
                    <a:pt x="6032" y="291426"/>
                  </a:lnTo>
                  <a:lnTo>
                    <a:pt x="12509" y="295833"/>
                  </a:lnTo>
                  <a:lnTo>
                    <a:pt x="20345" y="297459"/>
                  </a:lnTo>
                  <a:lnTo>
                    <a:pt x="28587" y="295833"/>
                  </a:lnTo>
                  <a:lnTo>
                    <a:pt x="35166" y="291426"/>
                  </a:lnTo>
                  <a:lnTo>
                    <a:pt x="39522" y="284949"/>
                  </a:lnTo>
                  <a:lnTo>
                    <a:pt x="41097" y="277126"/>
                  </a:lnTo>
                  <a:lnTo>
                    <a:pt x="41097" y="203835"/>
                  </a:lnTo>
                  <a:lnTo>
                    <a:pt x="72021" y="169519"/>
                  </a:lnTo>
                  <a:lnTo>
                    <a:pt x="180911" y="295351"/>
                  </a:lnTo>
                  <a:lnTo>
                    <a:pt x="186410" y="297459"/>
                  </a:lnTo>
                  <a:lnTo>
                    <a:pt x="197002" y="297459"/>
                  </a:lnTo>
                  <a:lnTo>
                    <a:pt x="201663" y="295770"/>
                  </a:lnTo>
                  <a:lnTo>
                    <a:pt x="205905" y="292379"/>
                  </a:lnTo>
                  <a:lnTo>
                    <a:pt x="210807" y="286029"/>
                  </a:lnTo>
                  <a:lnTo>
                    <a:pt x="212788" y="278460"/>
                  </a:lnTo>
                  <a:close/>
                </a:path>
                <a:path w="2171700" h="297815">
                  <a:moveTo>
                    <a:pt x="810945" y="284822"/>
                  </a:moveTo>
                  <a:lnTo>
                    <a:pt x="810475" y="268236"/>
                  </a:lnTo>
                  <a:lnTo>
                    <a:pt x="791870" y="227139"/>
                  </a:lnTo>
                  <a:lnTo>
                    <a:pt x="773264" y="186042"/>
                  </a:lnTo>
                  <a:lnTo>
                    <a:pt x="727862" y="85775"/>
                  </a:lnTo>
                  <a:lnTo>
                    <a:pt x="727862" y="186042"/>
                  </a:lnTo>
                  <a:lnTo>
                    <a:pt x="624065" y="186042"/>
                  </a:lnTo>
                  <a:lnTo>
                    <a:pt x="675754" y="71234"/>
                  </a:lnTo>
                  <a:lnTo>
                    <a:pt x="727862" y="186042"/>
                  </a:lnTo>
                  <a:lnTo>
                    <a:pt x="727862" y="85775"/>
                  </a:lnTo>
                  <a:lnTo>
                    <a:pt x="721283" y="71234"/>
                  </a:lnTo>
                  <a:lnTo>
                    <a:pt x="694817" y="12763"/>
                  </a:lnTo>
                  <a:lnTo>
                    <a:pt x="686714" y="3289"/>
                  </a:lnTo>
                  <a:lnTo>
                    <a:pt x="675792" y="215"/>
                  </a:lnTo>
                  <a:lnTo>
                    <a:pt x="664959" y="3403"/>
                  </a:lnTo>
                  <a:lnTo>
                    <a:pt x="657110" y="12763"/>
                  </a:lnTo>
                  <a:lnTo>
                    <a:pt x="541870" y="268236"/>
                  </a:lnTo>
                  <a:lnTo>
                    <a:pt x="541324" y="284937"/>
                  </a:lnTo>
                  <a:lnTo>
                    <a:pt x="552196" y="295452"/>
                  </a:lnTo>
                  <a:lnTo>
                    <a:pt x="567423" y="296583"/>
                  </a:lnTo>
                  <a:lnTo>
                    <a:pt x="579996" y="285178"/>
                  </a:lnTo>
                  <a:lnTo>
                    <a:pt x="605421" y="227139"/>
                  </a:lnTo>
                  <a:lnTo>
                    <a:pt x="746925" y="227139"/>
                  </a:lnTo>
                  <a:lnTo>
                    <a:pt x="772769" y="285178"/>
                  </a:lnTo>
                  <a:lnTo>
                    <a:pt x="784910" y="296710"/>
                  </a:lnTo>
                  <a:lnTo>
                    <a:pt x="800036" y="295452"/>
                  </a:lnTo>
                  <a:lnTo>
                    <a:pt x="810945" y="284822"/>
                  </a:lnTo>
                  <a:close/>
                </a:path>
                <a:path w="2171700" h="297815">
                  <a:moveTo>
                    <a:pt x="1045184" y="277126"/>
                  </a:moveTo>
                  <a:lnTo>
                    <a:pt x="1043609" y="268884"/>
                  </a:lnTo>
                  <a:lnTo>
                    <a:pt x="1039304" y="262293"/>
                  </a:lnTo>
                  <a:lnTo>
                    <a:pt x="1032840" y="257937"/>
                  </a:lnTo>
                  <a:lnTo>
                    <a:pt x="1024839" y="256362"/>
                  </a:lnTo>
                  <a:lnTo>
                    <a:pt x="877836" y="256362"/>
                  </a:lnTo>
                  <a:lnTo>
                    <a:pt x="877836" y="21234"/>
                  </a:lnTo>
                  <a:lnTo>
                    <a:pt x="876198" y="13411"/>
                  </a:lnTo>
                  <a:lnTo>
                    <a:pt x="871740" y="6946"/>
                  </a:lnTo>
                  <a:lnTo>
                    <a:pt x="865149" y="2527"/>
                  </a:lnTo>
                  <a:lnTo>
                    <a:pt x="857072" y="901"/>
                  </a:lnTo>
                  <a:lnTo>
                    <a:pt x="849249" y="2527"/>
                  </a:lnTo>
                  <a:lnTo>
                    <a:pt x="842772" y="6946"/>
                  </a:lnTo>
                  <a:lnTo>
                    <a:pt x="838365" y="13411"/>
                  </a:lnTo>
                  <a:lnTo>
                    <a:pt x="836739" y="21234"/>
                  </a:lnTo>
                  <a:lnTo>
                    <a:pt x="836739" y="277126"/>
                  </a:lnTo>
                  <a:lnTo>
                    <a:pt x="838365" y="284949"/>
                  </a:lnTo>
                  <a:lnTo>
                    <a:pt x="842772" y="291426"/>
                  </a:lnTo>
                  <a:lnTo>
                    <a:pt x="849249" y="295833"/>
                  </a:lnTo>
                  <a:lnTo>
                    <a:pt x="857072" y="297459"/>
                  </a:lnTo>
                  <a:lnTo>
                    <a:pt x="1024839" y="297459"/>
                  </a:lnTo>
                  <a:lnTo>
                    <a:pt x="1032840" y="295833"/>
                  </a:lnTo>
                  <a:lnTo>
                    <a:pt x="1039304" y="291426"/>
                  </a:lnTo>
                  <a:lnTo>
                    <a:pt x="1043609" y="284949"/>
                  </a:lnTo>
                  <a:lnTo>
                    <a:pt x="1045184" y="277126"/>
                  </a:lnTo>
                  <a:close/>
                </a:path>
                <a:path w="2171700" h="297815">
                  <a:moveTo>
                    <a:pt x="1332903" y="284822"/>
                  </a:moveTo>
                  <a:lnTo>
                    <a:pt x="1332420" y="268236"/>
                  </a:lnTo>
                  <a:lnTo>
                    <a:pt x="1313815" y="227139"/>
                  </a:lnTo>
                  <a:lnTo>
                    <a:pt x="1295209" y="186042"/>
                  </a:lnTo>
                  <a:lnTo>
                    <a:pt x="1249807" y="85750"/>
                  </a:lnTo>
                  <a:lnTo>
                    <a:pt x="1249807" y="186042"/>
                  </a:lnTo>
                  <a:lnTo>
                    <a:pt x="1146009" y="186042"/>
                  </a:lnTo>
                  <a:lnTo>
                    <a:pt x="1197686" y="71234"/>
                  </a:lnTo>
                  <a:lnTo>
                    <a:pt x="1249807" y="186042"/>
                  </a:lnTo>
                  <a:lnTo>
                    <a:pt x="1249807" y="85750"/>
                  </a:lnTo>
                  <a:lnTo>
                    <a:pt x="1243241" y="71234"/>
                  </a:lnTo>
                  <a:lnTo>
                    <a:pt x="1216761" y="12763"/>
                  </a:lnTo>
                  <a:lnTo>
                    <a:pt x="1208671" y="3289"/>
                  </a:lnTo>
                  <a:lnTo>
                    <a:pt x="1197749" y="215"/>
                  </a:lnTo>
                  <a:lnTo>
                    <a:pt x="1186916" y="3403"/>
                  </a:lnTo>
                  <a:lnTo>
                    <a:pt x="1179055" y="12763"/>
                  </a:lnTo>
                  <a:lnTo>
                    <a:pt x="1063815" y="268236"/>
                  </a:lnTo>
                  <a:lnTo>
                    <a:pt x="1063282" y="284937"/>
                  </a:lnTo>
                  <a:lnTo>
                    <a:pt x="1074140" y="295452"/>
                  </a:lnTo>
                  <a:lnTo>
                    <a:pt x="1089380" y="296583"/>
                  </a:lnTo>
                  <a:lnTo>
                    <a:pt x="1101940" y="285178"/>
                  </a:lnTo>
                  <a:lnTo>
                    <a:pt x="1127366" y="227139"/>
                  </a:lnTo>
                  <a:lnTo>
                    <a:pt x="1268869" y="227139"/>
                  </a:lnTo>
                  <a:lnTo>
                    <a:pt x="1294714" y="285178"/>
                  </a:lnTo>
                  <a:lnTo>
                    <a:pt x="1306868" y="296710"/>
                  </a:lnTo>
                  <a:lnTo>
                    <a:pt x="1321993" y="295452"/>
                  </a:lnTo>
                  <a:lnTo>
                    <a:pt x="1332903" y="284822"/>
                  </a:lnTo>
                  <a:close/>
                </a:path>
                <a:path w="2171700" h="297815">
                  <a:moveTo>
                    <a:pt x="1591284" y="100037"/>
                  </a:moveTo>
                  <a:lnTo>
                    <a:pt x="1583474" y="61493"/>
                  </a:lnTo>
                  <a:lnTo>
                    <a:pt x="1570316" y="41998"/>
                  </a:lnTo>
                  <a:lnTo>
                    <a:pt x="1562214" y="29984"/>
                  </a:lnTo>
                  <a:lnTo>
                    <a:pt x="1550187" y="21869"/>
                  </a:lnTo>
                  <a:lnTo>
                    <a:pt x="1550187" y="100037"/>
                  </a:lnTo>
                  <a:lnTo>
                    <a:pt x="1545590" y="122694"/>
                  </a:lnTo>
                  <a:lnTo>
                    <a:pt x="1533080" y="141135"/>
                  </a:lnTo>
                  <a:lnTo>
                    <a:pt x="1514627" y="153543"/>
                  </a:lnTo>
                  <a:lnTo>
                    <a:pt x="1492148" y="158076"/>
                  </a:lnTo>
                  <a:lnTo>
                    <a:pt x="1397673" y="158076"/>
                  </a:lnTo>
                  <a:lnTo>
                    <a:pt x="1397673" y="41998"/>
                  </a:lnTo>
                  <a:lnTo>
                    <a:pt x="1492148" y="41998"/>
                  </a:lnTo>
                  <a:lnTo>
                    <a:pt x="1514627" y="46545"/>
                  </a:lnTo>
                  <a:lnTo>
                    <a:pt x="1533080" y="58953"/>
                  </a:lnTo>
                  <a:lnTo>
                    <a:pt x="1545590" y="77393"/>
                  </a:lnTo>
                  <a:lnTo>
                    <a:pt x="1550187" y="100037"/>
                  </a:lnTo>
                  <a:lnTo>
                    <a:pt x="1550187" y="21869"/>
                  </a:lnTo>
                  <a:lnTo>
                    <a:pt x="1530692" y="8712"/>
                  </a:lnTo>
                  <a:lnTo>
                    <a:pt x="1492148" y="901"/>
                  </a:lnTo>
                  <a:lnTo>
                    <a:pt x="1376908" y="901"/>
                  </a:lnTo>
                  <a:lnTo>
                    <a:pt x="1369085" y="2527"/>
                  </a:lnTo>
                  <a:lnTo>
                    <a:pt x="1362608" y="6946"/>
                  </a:lnTo>
                  <a:lnTo>
                    <a:pt x="1358201" y="13411"/>
                  </a:lnTo>
                  <a:lnTo>
                    <a:pt x="1356575" y="21234"/>
                  </a:lnTo>
                  <a:lnTo>
                    <a:pt x="1356575" y="277126"/>
                  </a:lnTo>
                  <a:lnTo>
                    <a:pt x="1358201" y="284949"/>
                  </a:lnTo>
                  <a:lnTo>
                    <a:pt x="1362608" y="291426"/>
                  </a:lnTo>
                  <a:lnTo>
                    <a:pt x="1369085" y="295833"/>
                  </a:lnTo>
                  <a:lnTo>
                    <a:pt x="1376908" y="297459"/>
                  </a:lnTo>
                  <a:lnTo>
                    <a:pt x="1384985" y="295833"/>
                  </a:lnTo>
                  <a:lnTo>
                    <a:pt x="1391577" y="291426"/>
                  </a:lnTo>
                  <a:lnTo>
                    <a:pt x="1396034" y="284949"/>
                  </a:lnTo>
                  <a:lnTo>
                    <a:pt x="1397673" y="277126"/>
                  </a:lnTo>
                  <a:lnTo>
                    <a:pt x="1397673" y="199174"/>
                  </a:lnTo>
                  <a:lnTo>
                    <a:pt x="1475625" y="199174"/>
                  </a:lnTo>
                  <a:lnTo>
                    <a:pt x="1555267" y="290258"/>
                  </a:lnTo>
                  <a:lnTo>
                    <a:pt x="1559090" y="295351"/>
                  </a:lnTo>
                  <a:lnTo>
                    <a:pt x="1565021" y="297459"/>
                  </a:lnTo>
                  <a:lnTo>
                    <a:pt x="1575612" y="297459"/>
                  </a:lnTo>
                  <a:lnTo>
                    <a:pt x="1580273" y="295770"/>
                  </a:lnTo>
                  <a:lnTo>
                    <a:pt x="1584502" y="292379"/>
                  </a:lnTo>
                  <a:lnTo>
                    <a:pt x="1589239" y="285851"/>
                  </a:lnTo>
                  <a:lnTo>
                    <a:pt x="1591233" y="278244"/>
                  </a:lnTo>
                  <a:lnTo>
                    <a:pt x="1590281" y="270395"/>
                  </a:lnTo>
                  <a:lnTo>
                    <a:pt x="1586204" y="263144"/>
                  </a:lnTo>
                  <a:lnTo>
                    <a:pt x="1530451" y="199174"/>
                  </a:lnTo>
                  <a:lnTo>
                    <a:pt x="1523072" y="190703"/>
                  </a:lnTo>
                  <a:lnTo>
                    <a:pt x="1549996" y="178206"/>
                  </a:lnTo>
                  <a:lnTo>
                    <a:pt x="1571307" y="158076"/>
                  </a:lnTo>
                  <a:lnTo>
                    <a:pt x="1571637" y="157759"/>
                  </a:lnTo>
                  <a:lnTo>
                    <a:pt x="1586052" y="131127"/>
                  </a:lnTo>
                  <a:lnTo>
                    <a:pt x="1591284" y="100037"/>
                  </a:lnTo>
                  <a:close/>
                </a:path>
                <a:path w="2171700" h="297815">
                  <a:moveTo>
                    <a:pt x="1925561" y="11493"/>
                  </a:moveTo>
                  <a:lnTo>
                    <a:pt x="1920049" y="3860"/>
                  </a:lnTo>
                  <a:lnTo>
                    <a:pt x="1911578" y="901"/>
                  </a:lnTo>
                  <a:lnTo>
                    <a:pt x="1905127" y="0"/>
                  </a:lnTo>
                  <a:lnTo>
                    <a:pt x="1898815" y="1003"/>
                  </a:lnTo>
                  <a:lnTo>
                    <a:pt x="1893049" y="3759"/>
                  </a:lnTo>
                  <a:lnTo>
                    <a:pt x="1888274" y="8102"/>
                  </a:lnTo>
                  <a:lnTo>
                    <a:pt x="1776425" y="160616"/>
                  </a:lnTo>
                  <a:lnTo>
                    <a:pt x="1665008" y="8102"/>
                  </a:lnTo>
                  <a:lnTo>
                    <a:pt x="1660220" y="3759"/>
                  </a:lnTo>
                  <a:lnTo>
                    <a:pt x="1654454" y="1003"/>
                  </a:lnTo>
                  <a:lnTo>
                    <a:pt x="1648142" y="0"/>
                  </a:lnTo>
                  <a:lnTo>
                    <a:pt x="1641703" y="901"/>
                  </a:lnTo>
                  <a:lnTo>
                    <a:pt x="1633232" y="3860"/>
                  </a:lnTo>
                  <a:lnTo>
                    <a:pt x="1627301" y="11493"/>
                  </a:lnTo>
                  <a:lnTo>
                    <a:pt x="1627301" y="277126"/>
                  </a:lnTo>
                  <a:lnTo>
                    <a:pt x="1628927" y="284949"/>
                  </a:lnTo>
                  <a:lnTo>
                    <a:pt x="1633385" y="291426"/>
                  </a:lnTo>
                  <a:lnTo>
                    <a:pt x="1639989" y="295833"/>
                  </a:lnTo>
                  <a:lnTo>
                    <a:pt x="1648066" y="297459"/>
                  </a:lnTo>
                  <a:lnTo>
                    <a:pt x="1656130" y="295833"/>
                  </a:lnTo>
                  <a:lnTo>
                    <a:pt x="1662722" y="291426"/>
                  </a:lnTo>
                  <a:lnTo>
                    <a:pt x="1667179" y="284949"/>
                  </a:lnTo>
                  <a:lnTo>
                    <a:pt x="1668818" y="277126"/>
                  </a:lnTo>
                  <a:lnTo>
                    <a:pt x="1668818" y="83515"/>
                  </a:lnTo>
                  <a:lnTo>
                    <a:pt x="1759902" y="207645"/>
                  </a:lnTo>
                  <a:lnTo>
                    <a:pt x="1767090" y="213956"/>
                  </a:lnTo>
                  <a:lnTo>
                    <a:pt x="1776158" y="216230"/>
                  </a:lnTo>
                  <a:lnTo>
                    <a:pt x="1785454" y="214198"/>
                  </a:lnTo>
                  <a:lnTo>
                    <a:pt x="1793379" y="207645"/>
                  </a:lnTo>
                  <a:lnTo>
                    <a:pt x="1884464" y="83515"/>
                  </a:lnTo>
                  <a:lnTo>
                    <a:pt x="1884464" y="277126"/>
                  </a:lnTo>
                  <a:lnTo>
                    <a:pt x="1886089" y="284949"/>
                  </a:lnTo>
                  <a:lnTo>
                    <a:pt x="1890496" y="291426"/>
                  </a:lnTo>
                  <a:lnTo>
                    <a:pt x="1896973" y="295833"/>
                  </a:lnTo>
                  <a:lnTo>
                    <a:pt x="1904796" y="297459"/>
                  </a:lnTo>
                  <a:lnTo>
                    <a:pt x="1912861" y="295833"/>
                  </a:lnTo>
                  <a:lnTo>
                    <a:pt x="1919465" y="291426"/>
                  </a:lnTo>
                  <a:lnTo>
                    <a:pt x="1923923" y="284949"/>
                  </a:lnTo>
                  <a:lnTo>
                    <a:pt x="1925561" y="277126"/>
                  </a:lnTo>
                  <a:lnTo>
                    <a:pt x="1925561" y="11493"/>
                  </a:lnTo>
                  <a:close/>
                </a:path>
                <a:path w="2171700" h="297815">
                  <a:moveTo>
                    <a:pt x="2171700" y="21234"/>
                  </a:moveTo>
                  <a:lnTo>
                    <a:pt x="2170061" y="13411"/>
                  </a:lnTo>
                  <a:lnTo>
                    <a:pt x="2165616" y="6946"/>
                  </a:lnTo>
                  <a:lnTo>
                    <a:pt x="2159012" y="2527"/>
                  </a:lnTo>
                  <a:lnTo>
                    <a:pt x="2150935" y="901"/>
                  </a:lnTo>
                  <a:lnTo>
                    <a:pt x="1989531" y="901"/>
                  </a:lnTo>
                  <a:lnTo>
                    <a:pt x="1981466" y="2527"/>
                  </a:lnTo>
                  <a:lnTo>
                    <a:pt x="1974862" y="6946"/>
                  </a:lnTo>
                  <a:lnTo>
                    <a:pt x="1970405" y="13411"/>
                  </a:lnTo>
                  <a:lnTo>
                    <a:pt x="1968766" y="21234"/>
                  </a:lnTo>
                  <a:lnTo>
                    <a:pt x="1968766" y="277126"/>
                  </a:lnTo>
                  <a:lnTo>
                    <a:pt x="1970405" y="284949"/>
                  </a:lnTo>
                  <a:lnTo>
                    <a:pt x="1974862" y="291426"/>
                  </a:lnTo>
                  <a:lnTo>
                    <a:pt x="1981466" y="295833"/>
                  </a:lnTo>
                  <a:lnTo>
                    <a:pt x="1989531" y="297459"/>
                  </a:lnTo>
                  <a:lnTo>
                    <a:pt x="2150935" y="297459"/>
                  </a:lnTo>
                  <a:lnTo>
                    <a:pt x="2159012" y="295833"/>
                  </a:lnTo>
                  <a:lnTo>
                    <a:pt x="2165616" y="291426"/>
                  </a:lnTo>
                  <a:lnTo>
                    <a:pt x="2170061" y="284949"/>
                  </a:lnTo>
                  <a:lnTo>
                    <a:pt x="2171700" y="277126"/>
                  </a:lnTo>
                  <a:lnTo>
                    <a:pt x="2170061" y="269062"/>
                  </a:lnTo>
                  <a:lnTo>
                    <a:pt x="2165616" y="262458"/>
                  </a:lnTo>
                  <a:lnTo>
                    <a:pt x="2159012" y="258000"/>
                  </a:lnTo>
                  <a:lnTo>
                    <a:pt x="2150935" y="256362"/>
                  </a:lnTo>
                  <a:lnTo>
                    <a:pt x="2009863" y="256362"/>
                  </a:lnTo>
                  <a:lnTo>
                    <a:pt x="2009863" y="169519"/>
                  </a:lnTo>
                  <a:lnTo>
                    <a:pt x="2128482" y="169519"/>
                  </a:lnTo>
                  <a:lnTo>
                    <a:pt x="2136559" y="167957"/>
                  </a:lnTo>
                  <a:lnTo>
                    <a:pt x="2143163" y="163639"/>
                  </a:lnTo>
                  <a:lnTo>
                    <a:pt x="2147608" y="157187"/>
                  </a:lnTo>
                  <a:lnTo>
                    <a:pt x="2149246" y="149186"/>
                  </a:lnTo>
                  <a:lnTo>
                    <a:pt x="2147608" y="141185"/>
                  </a:lnTo>
                  <a:lnTo>
                    <a:pt x="2143163" y="134721"/>
                  </a:lnTo>
                  <a:lnTo>
                    <a:pt x="2136559" y="130416"/>
                  </a:lnTo>
                  <a:lnTo>
                    <a:pt x="2128482" y="128841"/>
                  </a:lnTo>
                  <a:lnTo>
                    <a:pt x="2009863" y="128841"/>
                  </a:lnTo>
                  <a:lnTo>
                    <a:pt x="2009863" y="41998"/>
                  </a:lnTo>
                  <a:lnTo>
                    <a:pt x="2150935" y="41998"/>
                  </a:lnTo>
                  <a:lnTo>
                    <a:pt x="2159012" y="40360"/>
                  </a:lnTo>
                  <a:lnTo>
                    <a:pt x="2165616" y="35915"/>
                  </a:lnTo>
                  <a:lnTo>
                    <a:pt x="2170061" y="29311"/>
                  </a:lnTo>
                  <a:lnTo>
                    <a:pt x="2171700" y="21234"/>
                  </a:lnTo>
                  <a:close/>
                </a:path>
              </a:pathLst>
            </a:custGeom>
            <a:solidFill>
              <a:srgbClr val="114D60"/>
            </a:solidFill>
          </xdr:spPr>
        </xdr:sp>
      </xdr:grpSp>
      <xdr:grpSp>
        <xdr:nvGrpSpPr>
          <xdr:cNvPr id="4" name="Group 29">
            <a:extLst>
              <a:ext uri="{FF2B5EF4-FFF2-40B4-BE49-F238E27FC236}">
                <a16:creationId xmlns:a16="http://schemas.microsoft.com/office/drawing/2014/main" id="{119D6A06-79A8-C096-26C6-8070220A5D38}"/>
              </a:ext>
            </a:extLst>
          </xdr:cNvPr>
          <xdr:cNvGrpSpPr/>
        </xdr:nvGrpSpPr>
        <xdr:grpSpPr>
          <a:xfrm>
            <a:off x="4719593" y="924432"/>
            <a:ext cx="1910080" cy="143510"/>
            <a:chOff x="0" y="0"/>
            <a:chExt cx="1910080" cy="143510"/>
          </a:xfrm>
        </xdr:grpSpPr>
        <xdr:sp macro="" textlink="">
          <xdr:nvSpPr>
            <xdr:cNvPr id="5" name="Shape 30">
              <a:extLst>
                <a:ext uri="{FF2B5EF4-FFF2-40B4-BE49-F238E27FC236}">
                  <a16:creationId xmlns:a16="http://schemas.microsoft.com/office/drawing/2014/main" id="{109001D5-33CA-9F31-A610-D53353D6583F}"/>
                </a:ext>
              </a:extLst>
            </xdr:cNvPr>
            <xdr:cNvSpPr/>
          </xdr:nvSpPr>
          <xdr:spPr>
            <a:xfrm>
              <a:off x="-5" y="2392"/>
              <a:ext cx="335915" cy="139700"/>
            </a:xfrm>
            <a:custGeom>
              <a:avLst/>
              <a:gdLst/>
              <a:ahLst/>
              <a:cxnLst/>
              <a:rect l="0" t="0" r="0" b="0"/>
              <a:pathLst>
                <a:path w="335915" h="139700">
                  <a:moveTo>
                    <a:pt x="105613" y="4381"/>
                  </a:moveTo>
                  <a:lnTo>
                    <a:pt x="101231" y="0"/>
                  </a:lnTo>
                  <a:lnTo>
                    <a:pt x="4381" y="0"/>
                  </a:lnTo>
                  <a:lnTo>
                    <a:pt x="0" y="4381"/>
                  </a:lnTo>
                  <a:lnTo>
                    <a:pt x="0" y="14947"/>
                  </a:lnTo>
                  <a:lnTo>
                    <a:pt x="4381" y="19329"/>
                  </a:lnTo>
                  <a:lnTo>
                    <a:pt x="43040" y="19329"/>
                  </a:lnTo>
                  <a:lnTo>
                    <a:pt x="43040" y="135102"/>
                  </a:lnTo>
                  <a:lnTo>
                    <a:pt x="47421" y="139496"/>
                  </a:lnTo>
                  <a:lnTo>
                    <a:pt x="58178" y="139496"/>
                  </a:lnTo>
                  <a:lnTo>
                    <a:pt x="62369" y="135102"/>
                  </a:lnTo>
                  <a:lnTo>
                    <a:pt x="62369" y="19329"/>
                  </a:lnTo>
                  <a:lnTo>
                    <a:pt x="101231" y="19329"/>
                  </a:lnTo>
                  <a:lnTo>
                    <a:pt x="105613" y="14947"/>
                  </a:lnTo>
                  <a:lnTo>
                    <a:pt x="105613" y="9563"/>
                  </a:lnTo>
                  <a:lnTo>
                    <a:pt x="105613" y="4381"/>
                  </a:lnTo>
                  <a:close/>
                </a:path>
                <a:path w="335915" h="139700">
                  <a:moveTo>
                    <a:pt x="216814" y="4394"/>
                  </a:moveTo>
                  <a:lnTo>
                    <a:pt x="212432" y="0"/>
                  </a:lnTo>
                  <a:lnTo>
                    <a:pt x="125742" y="0"/>
                  </a:lnTo>
                  <a:lnTo>
                    <a:pt x="121361" y="4394"/>
                  </a:lnTo>
                  <a:lnTo>
                    <a:pt x="121361" y="135115"/>
                  </a:lnTo>
                  <a:lnTo>
                    <a:pt x="125742" y="139496"/>
                  </a:lnTo>
                  <a:lnTo>
                    <a:pt x="212432" y="139496"/>
                  </a:lnTo>
                  <a:lnTo>
                    <a:pt x="216814" y="135115"/>
                  </a:lnTo>
                  <a:lnTo>
                    <a:pt x="216814" y="129933"/>
                  </a:lnTo>
                  <a:lnTo>
                    <a:pt x="216814" y="124548"/>
                  </a:lnTo>
                  <a:lnTo>
                    <a:pt x="212432" y="120167"/>
                  </a:lnTo>
                  <a:lnTo>
                    <a:pt x="140690" y="120167"/>
                  </a:lnTo>
                  <a:lnTo>
                    <a:pt x="140690" y="79311"/>
                  </a:lnTo>
                  <a:lnTo>
                    <a:pt x="201866" y="79311"/>
                  </a:lnTo>
                  <a:lnTo>
                    <a:pt x="206248" y="75133"/>
                  </a:lnTo>
                  <a:lnTo>
                    <a:pt x="206248" y="64376"/>
                  </a:lnTo>
                  <a:lnTo>
                    <a:pt x="201866" y="60185"/>
                  </a:lnTo>
                  <a:lnTo>
                    <a:pt x="140690" y="60185"/>
                  </a:lnTo>
                  <a:lnTo>
                    <a:pt x="140690" y="19342"/>
                  </a:lnTo>
                  <a:lnTo>
                    <a:pt x="212432" y="19342"/>
                  </a:lnTo>
                  <a:lnTo>
                    <a:pt x="216814" y="14947"/>
                  </a:lnTo>
                  <a:lnTo>
                    <a:pt x="216814" y="4394"/>
                  </a:lnTo>
                  <a:close/>
                </a:path>
                <a:path w="335915" h="139700">
                  <a:moveTo>
                    <a:pt x="335572" y="124358"/>
                  </a:moveTo>
                  <a:lnTo>
                    <a:pt x="331393" y="120167"/>
                  </a:lnTo>
                  <a:lnTo>
                    <a:pt x="256857" y="120167"/>
                  </a:lnTo>
                  <a:lnTo>
                    <a:pt x="256857" y="4394"/>
                  </a:lnTo>
                  <a:lnTo>
                    <a:pt x="252476" y="0"/>
                  </a:lnTo>
                  <a:lnTo>
                    <a:pt x="241909" y="0"/>
                  </a:lnTo>
                  <a:lnTo>
                    <a:pt x="237528" y="4394"/>
                  </a:lnTo>
                  <a:lnTo>
                    <a:pt x="237528" y="129933"/>
                  </a:lnTo>
                  <a:lnTo>
                    <a:pt x="237528" y="135115"/>
                  </a:lnTo>
                  <a:lnTo>
                    <a:pt x="241909" y="139496"/>
                  </a:lnTo>
                  <a:lnTo>
                    <a:pt x="331393" y="139496"/>
                  </a:lnTo>
                  <a:lnTo>
                    <a:pt x="335572" y="135115"/>
                  </a:lnTo>
                  <a:lnTo>
                    <a:pt x="335572" y="124358"/>
                  </a:lnTo>
                  <a:close/>
                </a:path>
              </a:pathLst>
            </a:custGeom>
            <a:solidFill>
              <a:srgbClr val="232628"/>
            </a:solidFill>
          </xdr:spPr>
        </xdr:sp>
        <xdr:pic>
          <xdr:nvPicPr>
            <xdr:cNvPr id="6" name="image2.png">
              <a:extLst>
                <a:ext uri="{FF2B5EF4-FFF2-40B4-BE49-F238E27FC236}">
                  <a16:creationId xmlns:a16="http://schemas.microsoft.com/office/drawing/2014/main" id="{B96907D5-2A38-8BB7-5B94-505D0FC925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55503" y="1191"/>
              <a:ext cx="339176" cy="141490"/>
            </a:xfrm>
            <a:prstGeom prst="rect">
              <a:avLst/>
            </a:prstGeom>
          </xdr:spPr>
        </xdr:pic>
        <xdr:pic>
          <xdr:nvPicPr>
            <xdr:cNvPr id="7" name="image3.png">
              <a:extLst>
                <a:ext uri="{FF2B5EF4-FFF2-40B4-BE49-F238E27FC236}">
                  <a16:creationId xmlns:a16="http://schemas.microsoft.com/office/drawing/2014/main" id="{86B1B332-121D-ADC6-2A27-F572256233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7990" y="986"/>
              <a:ext cx="432431" cy="140893"/>
            </a:xfrm>
            <a:prstGeom prst="rect">
              <a:avLst/>
            </a:prstGeom>
          </xdr:spPr>
        </xdr:pic>
        <xdr:sp macro="" textlink="">
          <xdr:nvSpPr>
            <xdr:cNvPr id="8" name="Shape 33">
              <a:extLst>
                <a:ext uri="{FF2B5EF4-FFF2-40B4-BE49-F238E27FC236}">
                  <a16:creationId xmlns:a16="http://schemas.microsoft.com/office/drawing/2014/main" id="{295FF313-B2A2-A841-3AEF-08CBAAAEC950}"/>
                </a:ext>
              </a:extLst>
            </xdr:cNvPr>
            <xdr:cNvSpPr/>
          </xdr:nvSpPr>
          <xdr:spPr>
            <a:xfrm>
              <a:off x="1173335" y="4"/>
              <a:ext cx="736600" cy="143510"/>
            </a:xfrm>
            <a:custGeom>
              <a:avLst/>
              <a:gdLst/>
              <a:ahLst/>
              <a:cxnLst/>
              <a:rect l="0" t="0" r="0" b="0"/>
              <a:pathLst>
                <a:path w="736600" h="143510">
                  <a:moveTo>
                    <a:pt x="98044" y="126746"/>
                  </a:moveTo>
                  <a:lnTo>
                    <a:pt x="93865" y="122555"/>
                  </a:lnTo>
                  <a:lnTo>
                    <a:pt x="19329" y="122555"/>
                  </a:lnTo>
                  <a:lnTo>
                    <a:pt x="19329" y="6781"/>
                  </a:lnTo>
                  <a:lnTo>
                    <a:pt x="14947" y="2387"/>
                  </a:lnTo>
                  <a:lnTo>
                    <a:pt x="4381" y="2387"/>
                  </a:lnTo>
                  <a:lnTo>
                    <a:pt x="0" y="6781"/>
                  </a:lnTo>
                  <a:lnTo>
                    <a:pt x="0" y="132321"/>
                  </a:lnTo>
                  <a:lnTo>
                    <a:pt x="0" y="137502"/>
                  </a:lnTo>
                  <a:lnTo>
                    <a:pt x="4381" y="141884"/>
                  </a:lnTo>
                  <a:lnTo>
                    <a:pt x="93865" y="141884"/>
                  </a:lnTo>
                  <a:lnTo>
                    <a:pt x="98044" y="137502"/>
                  </a:lnTo>
                  <a:lnTo>
                    <a:pt x="98044" y="126746"/>
                  </a:lnTo>
                  <a:close/>
                </a:path>
                <a:path w="736600" h="143510">
                  <a:moveTo>
                    <a:pt x="217208" y="126746"/>
                  </a:moveTo>
                  <a:lnTo>
                    <a:pt x="213029" y="122555"/>
                  </a:lnTo>
                  <a:lnTo>
                    <a:pt x="138493" y="122555"/>
                  </a:lnTo>
                  <a:lnTo>
                    <a:pt x="138493" y="6781"/>
                  </a:lnTo>
                  <a:lnTo>
                    <a:pt x="134112" y="2387"/>
                  </a:lnTo>
                  <a:lnTo>
                    <a:pt x="123545" y="2387"/>
                  </a:lnTo>
                  <a:lnTo>
                    <a:pt x="119164" y="6781"/>
                  </a:lnTo>
                  <a:lnTo>
                    <a:pt x="119164" y="132321"/>
                  </a:lnTo>
                  <a:lnTo>
                    <a:pt x="119164" y="137502"/>
                  </a:lnTo>
                  <a:lnTo>
                    <a:pt x="123545" y="141884"/>
                  </a:lnTo>
                  <a:lnTo>
                    <a:pt x="213029" y="141884"/>
                  </a:lnTo>
                  <a:lnTo>
                    <a:pt x="217208" y="137502"/>
                  </a:lnTo>
                  <a:lnTo>
                    <a:pt x="217208" y="126746"/>
                  </a:lnTo>
                  <a:close/>
                </a:path>
                <a:path w="736600" h="143510">
                  <a:moveTo>
                    <a:pt x="355930" y="135928"/>
                  </a:moveTo>
                  <a:lnTo>
                    <a:pt x="355701" y="128130"/>
                  </a:lnTo>
                  <a:lnTo>
                    <a:pt x="346951" y="108800"/>
                  </a:lnTo>
                  <a:lnTo>
                    <a:pt x="338201" y="89471"/>
                  </a:lnTo>
                  <a:lnTo>
                    <a:pt x="316839" y="42265"/>
                  </a:lnTo>
                  <a:lnTo>
                    <a:pt x="316839" y="89471"/>
                  </a:lnTo>
                  <a:lnTo>
                    <a:pt x="268020" y="89471"/>
                  </a:lnTo>
                  <a:lnTo>
                    <a:pt x="292328" y="35471"/>
                  </a:lnTo>
                  <a:lnTo>
                    <a:pt x="316839" y="89471"/>
                  </a:lnTo>
                  <a:lnTo>
                    <a:pt x="316839" y="42265"/>
                  </a:lnTo>
                  <a:lnTo>
                    <a:pt x="313766" y="35471"/>
                  </a:lnTo>
                  <a:lnTo>
                    <a:pt x="297713" y="0"/>
                  </a:lnTo>
                  <a:lnTo>
                    <a:pt x="286956" y="190"/>
                  </a:lnTo>
                  <a:lnTo>
                    <a:pt x="283565" y="7962"/>
                  </a:lnTo>
                  <a:lnTo>
                    <a:pt x="229362" y="128130"/>
                  </a:lnTo>
                  <a:lnTo>
                    <a:pt x="229108" y="135928"/>
                  </a:lnTo>
                  <a:lnTo>
                    <a:pt x="229222" y="136105"/>
                  </a:lnTo>
                  <a:lnTo>
                    <a:pt x="234213" y="140931"/>
                  </a:lnTo>
                  <a:lnTo>
                    <a:pt x="241376" y="141465"/>
                  </a:lnTo>
                  <a:lnTo>
                    <a:pt x="247294" y="136105"/>
                  </a:lnTo>
                  <a:lnTo>
                    <a:pt x="259257" y="108800"/>
                  </a:lnTo>
                  <a:lnTo>
                    <a:pt x="325818" y="108800"/>
                  </a:lnTo>
                  <a:lnTo>
                    <a:pt x="337972" y="136105"/>
                  </a:lnTo>
                  <a:lnTo>
                    <a:pt x="343687" y="141528"/>
                  </a:lnTo>
                  <a:lnTo>
                    <a:pt x="350799" y="140931"/>
                  </a:lnTo>
                  <a:lnTo>
                    <a:pt x="355930" y="135928"/>
                  </a:lnTo>
                  <a:close/>
                </a:path>
                <a:path w="736600" h="143510">
                  <a:moveTo>
                    <a:pt x="484835" y="6172"/>
                  </a:moveTo>
                  <a:lnTo>
                    <a:pt x="480656" y="1790"/>
                  </a:lnTo>
                  <a:lnTo>
                    <a:pt x="469696" y="1790"/>
                  </a:lnTo>
                  <a:lnTo>
                    <a:pt x="465505" y="6172"/>
                  </a:lnTo>
                  <a:lnTo>
                    <a:pt x="465505" y="103822"/>
                  </a:lnTo>
                  <a:lnTo>
                    <a:pt x="386397" y="2184"/>
                  </a:lnTo>
                  <a:lnTo>
                    <a:pt x="382016" y="990"/>
                  </a:lnTo>
                  <a:lnTo>
                    <a:pt x="374040" y="3784"/>
                  </a:lnTo>
                  <a:lnTo>
                    <a:pt x="371449" y="7366"/>
                  </a:lnTo>
                  <a:lnTo>
                    <a:pt x="371449" y="132118"/>
                  </a:lnTo>
                  <a:lnTo>
                    <a:pt x="371449" y="137502"/>
                  </a:lnTo>
                  <a:lnTo>
                    <a:pt x="375831" y="141884"/>
                  </a:lnTo>
                  <a:lnTo>
                    <a:pt x="386600" y="141884"/>
                  </a:lnTo>
                  <a:lnTo>
                    <a:pt x="390982" y="137502"/>
                  </a:lnTo>
                  <a:lnTo>
                    <a:pt x="390982" y="39852"/>
                  </a:lnTo>
                  <a:lnTo>
                    <a:pt x="469290" y="140487"/>
                  </a:lnTo>
                  <a:lnTo>
                    <a:pt x="472084" y="141884"/>
                  </a:lnTo>
                  <a:lnTo>
                    <a:pt x="476275" y="141884"/>
                  </a:lnTo>
                  <a:lnTo>
                    <a:pt x="482244" y="140093"/>
                  </a:lnTo>
                  <a:lnTo>
                    <a:pt x="484835" y="136309"/>
                  </a:lnTo>
                  <a:lnTo>
                    <a:pt x="484835" y="6172"/>
                  </a:lnTo>
                  <a:close/>
                </a:path>
                <a:path w="736600" h="143510">
                  <a:moveTo>
                    <a:pt x="621944" y="120154"/>
                  </a:moveTo>
                  <a:lnTo>
                    <a:pt x="615569" y="111391"/>
                  </a:lnTo>
                  <a:lnTo>
                    <a:pt x="609587" y="110401"/>
                  </a:lnTo>
                  <a:lnTo>
                    <a:pt x="605205" y="113588"/>
                  </a:lnTo>
                  <a:lnTo>
                    <a:pt x="598284" y="117830"/>
                  </a:lnTo>
                  <a:lnTo>
                    <a:pt x="590804" y="120954"/>
                  </a:lnTo>
                  <a:lnTo>
                    <a:pt x="582942" y="122885"/>
                  </a:lnTo>
                  <a:lnTo>
                    <a:pt x="574916" y="123545"/>
                  </a:lnTo>
                  <a:lnTo>
                    <a:pt x="554850" y="119494"/>
                  </a:lnTo>
                  <a:lnTo>
                    <a:pt x="538518" y="108445"/>
                  </a:lnTo>
                  <a:lnTo>
                    <a:pt x="527519" y="92100"/>
                  </a:lnTo>
                  <a:lnTo>
                    <a:pt x="523494" y="72136"/>
                  </a:lnTo>
                  <a:lnTo>
                    <a:pt x="527519" y="52197"/>
                  </a:lnTo>
                  <a:lnTo>
                    <a:pt x="538518" y="35915"/>
                  </a:lnTo>
                  <a:lnTo>
                    <a:pt x="554850" y="24942"/>
                  </a:lnTo>
                  <a:lnTo>
                    <a:pt x="574916" y="20916"/>
                  </a:lnTo>
                  <a:lnTo>
                    <a:pt x="582472" y="21475"/>
                  </a:lnTo>
                  <a:lnTo>
                    <a:pt x="589851" y="23139"/>
                  </a:lnTo>
                  <a:lnTo>
                    <a:pt x="596938" y="25882"/>
                  </a:lnTo>
                  <a:lnTo>
                    <a:pt x="603605" y="29692"/>
                  </a:lnTo>
                  <a:lnTo>
                    <a:pt x="607999" y="32677"/>
                  </a:lnTo>
                  <a:lnTo>
                    <a:pt x="614172" y="31483"/>
                  </a:lnTo>
                  <a:lnTo>
                    <a:pt x="585419" y="1968"/>
                  </a:lnTo>
                  <a:lnTo>
                    <a:pt x="574916" y="1193"/>
                  </a:lnTo>
                  <a:lnTo>
                    <a:pt x="547230" y="6781"/>
                  </a:lnTo>
                  <a:lnTo>
                    <a:pt x="524611" y="22021"/>
                  </a:lnTo>
                  <a:lnTo>
                    <a:pt x="509358" y="44577"/>
                  </a:lnTo>
                  <a:lnTo>
                    <a:pt x="503770" y="72136"/>
                  </a:lnTo>
                  <a:lnTo>
                    <a:pt x="509358" y="99809"/>
                  </a:lnTo>
                  <a:lnTo>
                    <a:pt x="524611" y="122428"/>
                  </a:lnTo>
                  <a:lnTo>
                    <a:pt x="547230" y="137680"/>
                  </a:lnTo>
                  <a:lnTo>
                    <a:pt x="574916" y="143281"/>
                  </a:lnTo>
                  <a:lnTo>
                    <a:pt x="586206" y="142392"/>
                  </a:lnTo>
                  <a:lnTo>
                    <a:pt x="597027" y="139738"/>
                  </a:lnTo>
                  <a:lnTo>
                    <a:pt x="607250" y="135369"/>
                  </a:lnTo>
                  <a:lnTo>
                    <a:pt x="621144" y="126339"/>
                  </a:lnTo>
                  <a:lnTo>
                    <a:pt x="621944" y="120154"/>
                  </a:lnTo>
                  <a:close/>
                </a:path>
                <a:path w="736600" h="143510">
                  <a:moveTo>
                    <a:pt x="736320" y="6781"/>
                  </a:moveTo>
                  <a:lnTo>
                    <a:pt x="731939" y="2387"/>
                  </a:lnTo>
                  <a:lnTo>
                    <a:pt x="645248" y="2387"/>
                  </a:lnTo>
                  <a:lnTo>
                    <a:pt x="640867" y="6781"/>
                  </a:lnTo>
                  <a:lnTo>
                    <a:pt x="640867" y="137502"/>
                  </a:lnTo>
                  <a:lnTo>
                    <a:pt x="645248" y="141884"/>
                  </a:lnTo>
                  <a:lnTo>
                    <a:pt x="731939" y="141884"/>
                  </a:lnTo>
                  <a:lnTo>
                    <a:pt x="736320" y="137502"/>
                  </a:lnTo>
                  <a:lnTo>
                    <a:pt x="736320" y="132321"/>
                  </a:lnTo>
                  <a:lnTo>
                    <a:pt x="736320" y="126936"/>
                  </a:lnTo>
                  <a:lnTo>
                    <a:pt x="731939" y="122555"/>
                  </a:lnTo>
                  <a:lnTo>
                    <a:pt x="660196" y="122555"/>
                  </a:lnTo>
                  <a:lnTo>
                    <a:pt x="660196" y="81699"/>
                  </a:lnTo>
                  <a:lnTo>
                    <a:pt x="721372" y="81699"/>
                  </a:lnTo>
                  <a:lnTo>
                    <a:pt x="725754" y="77520"/>
                  </a:lnTo>
                  <a:lnTo>
                    <a:pt x="725754" y="66763"/>
                  </a:lnTo>
                  <a:lnTo>
                    <a:pt x="721372" y="62572"/>
                  </a:lnTo>
                  <a:lnTo>
                    <a:pt x="660196" y="62572"/>
                  </a:lnTo>
                  <a:lnTo>
                    <a:pt x="660196" y="21729"/>
                  </a:lnTo>
                  <a:lnTo>
                    <a:pt x="731939" y="21729"/>
                  </a:lnTo>
                  <a:lnTo>
                    <a:pt x="736320" y="17335"/>
                  </a:lnTo>
                  <a:lnTo>
                    <a:pt x="736320" y="6781"/>
                  </a:lnTo>
                  <a:close/>
                </a:path>
              </a:pathLst>
            </a:custGeom>
            <a:solidFill>
              <a:srgbClr val="232628"/>
            </a:solidFill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161925</xdr:rowOff>
        </xdr:from>
        <xdr:to>
          <xdr:col>3</xdr:col>
          <xdr:colOff>19050</xdr:colOff>
          <xdr:row>79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161925</xdr:rowOff>
        </xdr:from>
        <xdr:to>
          <xdr:col>3</xdr:col>
          <xdr:colOff>781050</xdr:colOff>
          <xdr:row>79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857252</xdr:colOff>
      <xdr:row>0</xdr:row>
      <xdr:rowOff>161925</xdr:rowOff>
    </xdr:from>
    <xdr:to>
      <xdr:col>0</xdr:col>
      <xdr:colOff>4324350</xdr:colOff>
      <xdr:row>5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4636754-E9EA-4E21-B01E-9DADE7A6EFF5}"/>
            </a:ext>
          </a:extLst>
        </xdr:cNvPr>
        <xdr:cNvGrpSpPr/>
      </xdr:nvGrpSpPr>
      <xdr:grpSpPr>
        <a:xfrm>
          <a:off x="857252" y="161925"/>
          <a:ext cx="3467098" cy="895350"/>
          <a:chOff x="4572000" y="511629"/>
          <a:chExt cx="2172335" cy="556313"/>
        </a:xfrm>
      </xdr:grpSpPr>
      <xdr:grpSp>
        <xdr:nvGrpSpPr>
          <xdr:cNvPr id="3" name="Group 26">
            <a:extLst>
              <a:ext uri="{FF2B5EF4-FFF2-40B4-BE49-F238E27FC236}">
                <a16:creationId xmlns:a16="http://schemas.microsoft.com/office/drawing/2014/main" id="{1C31617C-47D3-9D67-BB2B-35486F261BF7}"/>
              </a:ext>
            </a:extLst>
          </xdr:cNvPr>
          <xdr:cNvGrpSpPr/>
        </xdr:nvGrpSpPr>
        <xdr:grpSpPr>
          <a:xfrm>
            <a:off x="4572000" y="511629"/>
            <a:ext cx="2172335" cy="304165"/>
            <a:chOff x="0" y="0"/>
            <a:chExt cx="2172335" cy="304165"/>
          </a:xfrm>
        </xdr:grpSpPr>
        <xdr:pic>
          <xdr:nvPicPr>
            <xdr:cNvPr id="9" name="image1.png">
              <a:extLst>
                <a:ext uri="{FF2B5EF4-FFF2-40B4-BE49-F238E27FC236}">
                  <a16:creationId xmlns:a16="http://schemas.microsoft.com/office/drawing/2014/main" id="{B49E6AD3-6EAC-E748-1DE0-986B16B6C7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5259" y="0"/>
              <a:ext cx="249805" cy="303702"/>
            </a:xfrm>
            <a:prstGeom prst="rect">
              <a:avLst/>
            </a:prstGeom>
          </xdr:spPr>
        </xdr:pic>
        <xdr:sp macro="" textlink="">
          <xdr:nvSpPr>
            <xdr:cNvPr id="10" name="Shape 28">
              <a:extLst>
                <a:ext uri="{FF2B5EF4-FFF2-40B4-BE49-F238E27FC236}">
                  <a16:creationId xmlns:a16="http://schemas.microsoft.com/office/drawing/2014/main" id="{91EABF09-FABB-7A64-793F-F50C6FF38E49}"/>
                </a:ext>
              </a:extLst>
            </xdr:cNvPr>
            <xdr:cNvSpPr/>
          </xdr:nvSpPr>
          <xdr:spPr>
            <a:xfrm>
              <a:off x="-2" y="2851"/>
              <a:ext cx="2171700" cy="297815"/>
            </a:xfrm>
            <a:custGeom>
              <a:avLst/>
              <a:gdLst/>
              <a:ahLst/>
              <a:cxnLst/>
              <a:rect l="0" t="0" r="0" b="0"/>
              <a:pathLst>
                <a:path w="2171700" h="297815">
                  <a:moveTo>
                    <a:pt x="212788" y="278460"/>
                  </a:moveTo>
                  <a:lnTo>
                    <a:pt x="211734" y="270637"/>
                  </a:lnTo>
                  <a:lnTo>
                    <a:pt x="207594" y="263575"/>
                  </a:lnTo>
                  <a:lnTo>
                    <a:pt x="99568" y="138595"/>
                  </a:lnTo>
                  <a:lnTo>
                    <a:pt x="194462" y="35217"/>
                  </a:lnTo>
                  <a:lnTo>
                    <a:pt x="198424" y="28206"/>
                  </a:lnTo>
                  <a:lnTo>
                    <a:pt x="199491" y="20447"/>
                  </a:lnTo>
                  <a:lnTo>
                    <a:pt x="197624" y="12750"/>
                  </a:lnTo>
                  <a:lnTo>
                    <a:pt x="192773" y="5981"/>
                  </a:lnTo>
                  <a:lnTo>
                    <a:pt x="185712" y="2019"/>
                  </a:lnTo>
                  <a:lnTo>
                    <a:pt x="177888" y="952"/>
                  </a:lnTo>
                  <a:lnTo>
                    <a:pt x="170307" y="2832"/>
                  </a:lnTo>
                  <a:lnTo>
                    <a:pt x="163957" y="7683"/>
                  </a:lnTo>
                  <a:lnTo>
                    <a:pt x="41097" y="141973"/>
                  </a:lnTo>
                  <a:lnTo>
                    <a:pt x="41097" y="21234"/>
                  </a:lnTo>
                  <a:lnTo>
                    <a:pt x="39522" y="13411"/>
                  </a:lnTo>
                  <a:lnTo>
                    <a:pt x="35166" y="6934"/>
                  </a:lnTo>
                  <a:lnTo>
                    <a:pt x="28587" y="2527"/>
                  </a:lnTo>
                  <a:lnTo>
                    <a:pt x="20345" y="901"/>
                  </a:lnTo>
                  <a:lnTo>
                    <a:pt x="12509" y="2527"/>
                  </a:lnTo>
                  <a:lnTo>
                    <a:pt x="6032" y="6934"/>
                  </a:lnTo>
                  <a:lnTo>
                    <a:pt x="1625" y="13411"/>
                  </a:lnTo>
                  <a:lnTo>
                    <a:pt x="0" y="21234"/>
                  </a:lnTo>
                  <a:lnTo>
                    <a:pt x="0" y="277126"/>
                  </a:lnTo>
                  <a:lnTo>
                    <a:pt x="1625" y="284949"/>
                  </a:lnTo>
                  <a:lnTo>
                    <a:pt x="6032" y="291426"/>
                  </a:lnTo>
                  <a:lnTo>
                    <a:pt x="12509" y="295833"/>
                  </a:lnTo>
                  <a:lnTo>
                    <a:pt x="20345" y="297459"/>
                  </a:lnTo>
                  <a:lnTo>
                    <a:pt x="28587" y="295833"/>
                  </a:lnTo>
                  <a:lnTo>
                    <a:pt x="35166" y="291426"/>
                  </a:lnTo>
                  <a:lnTo>
                    <a:pt x="39522" y="284949"/>
                  </a:lnTo>
                  <a:lnTo>
                    <a:pt x="41097" y="277126"/>
                  </a:lnTo>
                  <a:lnTo>
                    <a:pt x="41097" y="203835"/>
                  </a:lnTo>
                  <a:lnTo>
                    <a:pt x="72021" y="169519"/>
                  </a:lnTo>
                  <a:lnTo>
                    <a:pt x="180911" y="295351"/>
                  </a:lnTo>
                  <a:lnTo>
                    <a:pt x="186410" y="297459"/>
                  </a:lnTo>
                  <a:lnTo>
                    <a:pt x="197002" y="297459"/>
                  </a:lnTo>
                  <a:lnTo>
                    <a:pt x="201663" y="295770"/>
                  </a:lnTo>
                  <a:lnTo>
                    <a:pt x="205905" y="292379"/>
                  </a:lnTo>
                  <a:lnTo>
                    <a:pt x="210807" y="286029"/>
                  </a:lnTo>
                  <a:lnTo>
                    <a:pt x="212788" y="278460"/>
                  </a:lnTo>
                  <a:close/>
                </a:path>
                <a:path w="2171700" h="297815">
                  <a:moveTo>
                    <a:pt x="810945" y="284822"/>
                  </a:moveTo>
                  <a:lnTo>
                    <a:pt x="810475" y="268236"/>
                  </a:lnTo>
                  <a:lnTo>
                    <a:pt x="791870" y="227139"/>
                  </a:lnTo>
                  <a:lnTo>
                    <a:pt x="773264" y="186042"/>
                  </a:lnTo>
                  <a:lnTo>
                    <a:pt x="727862" y="85775"/>
                  </a:lnTo>
                  <a:lnTo>
                    <a:pt x="727862" y="186042"/>
                  </a:lnTo>
                  <a:lnTo>
                    <a:pt x="624065" y="186042"/>
                  </a:lnTo>
                  <a:lnTo>
                    <a:pt x="675754" y="71234"/>
                  </a:lnTo>
                  <a:lnTo>
                    <a:pt x="727862" y="186042"/>
                  </a:lnTo>
                  <a:lnTo>
                    <a:pt x="727862" y="85775"/>
                  </a:lnTo>
                  <a:lnTo>
                    <a:pt x="721283" y="71234"/>
                  </a:lnTo>
                  <a:lnTo>
                    <a:pt x="694817" y="12763"/>
                  </a:lnTo>
                  <a:lnTo>
                    <a:pt x="686714" y="3289"/>
                  </a:lnTo>
                  <a:lnTo>
                    <a:pt x="675792" y="215"/>
                  </a:lnTo>
                  <a:lnTo>
                    <a:pt x="664959" y="3403"/>
                  </a:lnTo>
                  <a:lnTo>
                    <a:pt x="657110" y="12763"/>
                  </a:lnTo>
                  <a:lnTo>
                    <a:pt x="541870" y="268236"/>
                  </a:lnTo>
                  <a:lnTo>
                    <a:pt x="541324" y="284937"/>
                  </a:lnTo>
                  <a:lnTo>
                    <a:pt x="552196" y="295452"/>
                  </a:lnTo>
                  <a:lnTo>
                    <a:pt x="567423" y="296583"/>
                  </a:lnTo>
                  <a:lnTo>
                    <a:pt x="579996" y="285178"/>
                  </a:lnTo>
                  <a:lnTo>
                    <a:pt x="605421" y="227139"/>
                  </a:lnTo>
                  <a:lnTo>
                    <a:pt x="746925" y="227139"/>
                  </a:lnTo>
                  <a:lnTo>
                    <a:pt x="772769" y="285178"/>
                  </a:lnTo>
                  <a:lnTo>
                    <a:pt x="784910" y="296710"/>
                  </a:lnTo>
                  <a:lnTo>
                    <a:pt x="800036" y="295452"/>
                  </a:lnTo>
                  <a:lnTo>
                    <a:pt x="810945" y="284822"/>
                  </a:lnTo>
                  <a:close/>
                </a:path>
                <a:path w="2171700" h="297815">
                  <a:moveTo>
                    <a:pt x="1045184" y="277126"/>
                  </a:moveTo>
                  <a:lnTo>
                    <a:pt x="1043609" y="268884"/>
                  </a:lnTo>
                  <a:lnTo>
                    <a:pt x="1039304" y="262293"/>
                  </a:lnTo>
                  <a:lnTo>
                    <a:pt x="1032840" y="257937"/>
                  </a:lnTo>
                  <a:lnTo>
                    <a:pt x="1024839" y="256362"/>
                  </a:lnTo>
                  <a:lnTo>
                    <a:pt x="877836" y="256362"/>
                  </a:lnTo>
                  <a:lnTo>
                    <a:pt x="877836" y="21234"/>
                  </a:lnTo>
                  <a:lnTo>
                    <a:pt x="876198" y="13411"/>
                  </a:lnTo>
                  <a:lnTo>
                    <a:pt x="871740" y="6946"/>
                  </a:lnTo>
                  <a:lnTo>
                    <a:pt x="865149" y="2527"/>
                  </a:lnTo>
                  <a:lnTo>
                    <a:pt x="857072" y="901"/>
                  </a:lnTo>
                  <a:lnTo>
                    <a:pt x="849249" y="2527"/>
                  </a:lnTo>
                  <a:lnTo>
                    <a:pt x="842772" y="6946"/>
                  </a:lnTo>
                  <a:lnTo>
                    <a:pt x="838365" y="13411"/>
                  </a:lnTo>
                  <a:lnTo>
                    <a:pt x="836739" y="21234"/>
                  </a:lnTo>
                  <a:lnTo>
                    <a:pt x="836739" y="277126"/>
                  </a:lnTo>
                  <a:lnTo>
                    <a:pt x="838365" y="284949"/>
                  </a:lnTo>
                  <a:lnTo>
                    <a:pt x="842772" y="291426"/>
                  </a:lnTo>
                  <a:lnTo>
                    <a:pt x="849249" y="295833"/>
                  </a:lnTo>
                  <a:lnTo>
                    <a:pt x="857072" y="297459"/>
                  </a:lnTo>
                  <a:lnTo>
                    <a:pt x="1024839" y="297459"/>
                  </a:lnTo>
                  <a:lnTo>
                    <a:pt x="1032840" y="295833"/>
                  </a:lnTo>
                  <a:lnTo>
                    <a:pt x="1039304" y="291426"/>
                  </a:lnTo>
                  <a:lnTo>
                    <a:pt x="1043609" y="284949"/>
                  </a:lnTo>
                  <a:lnTo>
                    <a:pt x="1045184" y="277126"/>
                  </a:lnTo>
                  <a:close/>
                </a:path>
                <a:path w="2171700" h="297815">
                  <a:moveTo>
                    <a:pt x="1332903" y="284822"/>
                  </a:moveTo>
                  <a:lnTo>
                    <a:pt x="1332420" y="268236"/>
                  </a:lnTo>
                  <a:lnTo>
                    <a:pt x="1313815" y="227139"/>
                  </a:lnTo>
                  <a:lnTo>
                    <a:pt x="1295209" y="186042"/>
                  </a:lnTo>
                  <a:lnTo>
                    <a:pt x="1249807" y="85750"/>
                  </a:lnTo>
                  <a:lnTo>
                    <a:pt x="1249807" y="186042"/>
                  </a:lnTo>
                  <a:lnTo>
                    <a:pt x="1146009" y="186042"/>
                  </a:lnTo>
                  <a:lnTo>
                    <a:pt x="1197686" y="71234"/>
                  </a:lnTo>
                  <a:lnTo>
                    <a:pt x="1249807" y="186042"/>
                  </a:lnTo>
                  <a:lnTo>
                    <a:pt x="1249807" y="85750"/>
                  </a:lnTo>
                  <a:lnTo>
                    <a:pt x="1243241" y="71234"/>
                  </a:lnTo>
                  <a:lnTo>
                    <a:pt x="1216761" y="12763"/>
                  </a:lnTo>
                  <a:lnTo>
                    <a:pt x="1208671" y="3289"/>
                  </a:lnTo>
                  <a:lnTo>
                    <a:pt x="1197749" y="215"/>
                  </a:lnTo>
                  <a:lnTo>
                    <a:pt x="1186916" y="3403"/>
                  </a:lnTo>
                  <a:lnTo>
                    <a:pt x="1179055" y="12763"/>
                  </a:lnTo>
                  <a:lnTo>
                    <a:pt x="1063815" y="268236"/>
                  </a:lnTo>
                  <a:lnTo>
                    <a:pt x="1063282" y="284937"/>
                  </a:lnTo>
                  <a:lnTo>
                    <a:pt x="1074140" y="295452"/>
                  </a:lnTo>
                  <a:lnTo>
                    <a:pt x="1089380" y="296583"/>
                  </a:lnTo>
                  <a:lnTo>
                    <a:pt x="1101940" y="285178"/>
                  </a:lnTo>
                  <a:lnTo>
                    <a:pt x="1127366" y="227139"/>
                  </a:lnTo>
                  <a:lnTo>
                    <a:pt x="1268869" y="227139"/>
                  </a:lnTo>
                  <a:lnTo>
                    <a:pt x="1294714" y="285178"/>
                  </a:lnTo>
                  <a:lnTo>
                    <a:pt x="1306868" y="296710"/>
                  </a:lnTo>
                  <a:lnTo>
                    <a:pt x="1321993" y="295452"/>
                  </a:lnTo>
                  <a:lnTo>
                    <a:pt x="1332903" y="284822"/>
                  </a:lnTo>
                  <a:close/>
                </a:path>
                <a:path w="2171700" h="297815">
                  <a:moveTo>
                    <a:pt x="1591284" y="100037"/>
                  </a:moveTo>
                  <a:lnTo>
                    <a:pt x="1583474" y="61493"/>
                  </a:lnTo>
                  <a:lnTo>
                    <a:pt x="1570316" y="41998"/>
                  </a:lnTo>
                  <a:lnTo>
                    <a:pt x="1562214" y="29984"/>
                  </a:lnTo>
                  <a:lnTo>
                    <a:pt x="1550187" y="21869"/>
                  </a:lnTo>
                  <a:lnTo>
                    <a:pt x="1550187" y="100037"/>
                  </a:lnTo>
                  <a:lnTo>
                    <a:pt x="1545590" y="122694"/>
                  </a:lnTo>
                  <a:lnTo>
                    <a:pt x="1533080" y="141135"/>
                  </a:lnTo>
                  <a:lnTo>
                    <a:pt x="1514627" y="153543"/>
                  </a:lnTo>
                  <a:lnTo>
                    <a:pt x="1492148" y="158076"/>
                  </a:lnTo>
                  <a:lnTo>
                    <a:pt x="1397673" y="158076"/>
                  </a:lnTo>
                  <a:lnTo>
                    <a:pt x="1397673" y="41998"/>
                  </a:lnTo>
                  <a:lnTo>
                    <a:pt x="1492148" y="41998"/>
                  </a:lnTo>
                  <a:lnTo>
                    <a:pt x="1514627" y="46545"/>
                  </a:lnTo>
                  <a:lnTo>
                    <a:pt x="1533080" y="58953"/>
                  </a:lnTo>
                  <a:lnTo>
                    <a:pt x="1545590" y="77393"/>
                  </a:lnTo>
                  <a:lnTo>
                    <a:pt x="1550187" y="100037"/>
                  </a:lnTo>
                  <a:lnTo>
                    <a:pt x="1550187" y="21869"/>
                  </a:lnTo>
                  <a:lnTo>
                    <a:pt x="1530692" y="8712"/>
                  </a:lnTo>
                  <a:lnTo>
                    <a:pt x="1492148" y="901"/>
                  </a:lnTo>
                  <a:lnTo>
                    <a:pt x="1376908" y="901"/>
                  </a:lnTo>
                  <a:lnTo>
                    <a:pt x="1369085" y="2527"/>
                  </a:lnTo>
                  <a:lnTo>
                    <a:pt x="1362608" y="6946"/>
                  </a:lnTo>
                  <a:lnTo>
                    <a:pt x="1358201" y="13411"/>
                  </a:lnTo>
                  <a:lnTo>
                    <a:pt x="1356575" y="21234"/>
                  </a:lnTo>
                  <a:lnTo>
                    <a:pt x="1356575" y="277126"/>
                  </a:lnTo>
                  <a:lnTo>
                    <a:pt x="1358201" y="284949"/>
                  </a:lnTo>
                  <a:lnTo>
                    <a:pt x="1362608" y="291426"/>
                  </a:lnTo>
                  <a:lnTo>
                    <a:pt x="1369085" y="295833"/>
                  </a:lnTo>
                  <a:lnTo>
                    <a:pt x="1376908" y="297459"/>
                  </a:lnTo>
                  <a:lnTo>
                    <a:pt x="1384985" y="295833"/>
                  </a:lnTo>
                  <a:lnTo>
                    <a:pt x="1391577" y="291426"/>
                  </a:lnTo>
                  <a:lnTo>
                    <a:pt x="1396034" y="284949"/>
                  </a:lnTo>
                  <a:lnTo>
                    <a:pt x="1397673" y="277126"/>
                  </a:lnTo>
                  <a:lnTo>
                    <a:pt x="1397673" y="199174"/>
                  </a:lnTo>
                  <a:lnTo>
                    <a:pt x="1475625" y="199174"/>
                  </a:lnTo>
                  <a:lnTo>
                    <a:pt x="1555267" y="290258"/>
                  </a:lnTo>
                  <a:lnTo>
                    <a:pt x="1559090" y="295351"/>
                  </a:lnTo>
                  <a:lnTo>
                    <a:pt x="1565021" y="297459"/>
                  </a:lnTo>
                  <a:lnTo>
                    <a:pt x="1575612" y="297459"/>
                  </a:lnTo>
                  <a:lnTo>
                    <a:pt x="1580273" y="295770"/>
                  </a:lnTo>
                  <a:lnTo>
                    <a:pt x="1584502" y="292379"/>
                  </a:lnTo>
                  <a:lnTo>
                    <a:pt x="1589239" y="285851"/>
                  </a:lnTo>
                  <a:lnTo>
                    <a:pt x="1591233" y="278244"/>
                  </a:lnTo>
                  <a:lnTo>
                    <a:pt x="1590281" y="270395"/>
                  </a:lnTo>
                  <a:lnTo>
                    <a:pt x="1586204" y="263144"/>
                  </a:lnTo>
                  <a:lnTo>
                    <a:pt x="1530451" y="199174"/>
                  </a:lnTo>
                  <a:lnTo>
                    <a:pt x="1523072" y="190703"/>
                  </a:lnTo>
                  <a:lnTo>
                    <a:pt x="1549996" y="178206"/>
                  </a:lnTo>
                  <a:lnTo>
                    <a:pt x="1571307" y="158076"/>
                  </a:lnTo>
                  <a:lnTo>
                    <a:pt x="1571637" y="157759"/>
                  </a:lnTo>
                  <a:lnTo>
                    <a:pt x="1586052" y="131127"/>
                  </a:lnTo>
                  <a:lnTo>
                    <a:pt x="1591284" y="100037"/>
                  </a:lnTo>
                  <a:close/>
                </a:path>
                <a:path w="2171700" h="297815">
                  <a:moveTo>
                    <a:pt x="1925561" y="11493"/>
                  </a:moveTo>
                  <a:lnTo>
                    <a:pt x="1920049" y="3860"/>
                  </a:lnTo>
                  <a:lnTo>
                    <a:pt x="1911578" y="901"/>
                  </a:lnTo>
                  <a:lnTo>
                    <a:pt x="1905127" y="0"/>
                  </a:lnTo>
                  <a:lnTo>
                    <a:pt x="1898815" y="1003"/>
                  </a:lnTo>
                  <a:lnTo>
                    <a:pt x="1893049" y="3759"/>
                  </a:lnTo>
                  <a:lnTo>
                    <a:pt x="1888274" y="8102"/>
                  </a:lnTo>
                  <a:lnTo>
                    <a:pt x="1776425" y="160616"/>
                  </a:lnTo>
                  <a:lnTo>
                    <a:pt x="1665008" y="8102"/>
                  </a:lnTo>
                  <a:lnTo>
                    <a:pt x="1660220" y="3759"/>
                  </a:lnTo>
                  <a:lnTo>
                    <a:pt x="1654454" y="1003"/>
                  </a:lnTo>
                  <a:lnTo>
                    <a:pt x="1648142" y="0"/>
                  </a:lnTo>
                  <a:lnTo>
                    <a:pt x="1641703" y="901"/>
                  </a:lnTo>
                  <a:lnTo>
                    <a:pt x="1633232" y="3860"/>
                  </a:lnTo>
                  <a:lnTo>
                    <a:pt x="1627301" y="11493"/>
                  </a:lnTo>
                  <a:lnTo>
                    <a:pt x="1627301" y="277126"/>
                  </a:lnTo>
                  <a:lnTo>
                    <a:pt x="1628927" y="284949"/>
                  </a:lnTo>
                  <a:lnTo>
                    <a:pt x="1633385" y="291426"/>
                  </a:lnTo>
                  <a:lnTo>
                    <a:pt x="1639989" y="295833"/>
                  </a:lnTo>
                  <a:lnTo>
                    <a:pt x="1648066" y="297459"/>
                  </a:lnTo>
                  <a:lnTo>
                    <a:pt x="1656130" y="295833"/>
                  </a:lnTo>
                  <a:lnTo>
                    <a:pt x="1662722" y="291426"/>
                  </a:lnTo>
                  <a:lnTo>
                    <a:pt x="1667179" y="284949"/>
                  </a:lnTo>
                  <a:lnTo>
                    <a:pt x="1668818" y="277126"/>
                  </a:lnTo>
                  <a:lnTo>
                    <a:pt x="1668818" y="83515"/>
                  </a:lnTo>
                  <a:lnTo>
                    <a:pt x="1759902" y="207645"/>
                  </a:lnTo>
                  <a:lnTo>
                    <a:pt x="1767090" y="213956"/>
                  </a:lnTo>
                  <a:lnTo>
                    <a:pt x="1776158" y="216230"/>
                  </a:lnTo>
                  <a:lnTo>
                    <a:pt x="1785454" y="214198"/>
                  </a:lnTo>
                  <a:lnTo>
                    <a:pt x="1793379" y="207645"/>
                  </a:lnTo>
                  <a:lnTo>
                    <a:pt x="1884464" y="83515"/>
                  </a:lnTo>
                  <a:lnTo>
                    <a:pt x="1884464" y="277126"/>
                  </a:lnTo>
                  <a:lnTo>
                    <a:pt x="1886089" y="284949"/>
                  </a:lnTo>
                  <a:lnTo>
                    <a:pt x="1890496" y="291426"/>
                  </a:lnTo>
                  <a:lnTo>
                    <a:pt x="1896973" y="295833"/>
                  </a:lnTo>
                  <a:lnTo>
                    <a:pt x="1904796" y="297459"/>
                  </a:lnTo>
                  <a:lnTo>
                    <a:pt x="1912861" y="295833"/>
                  </a:lnTo>
                  <a:lnTo>
                    <a:pt x="1919465" y="291426"/>
                  </a:lnTo>
                  <a:lnTo>
                    <a:pt x="1923923" y="284949"/>
                  </a:lnTo>
                  <a:lnTo>
                    <a:pt x="1925561" y="277126"/>
                  </a:lnTo>
                  <a:lnTo>
                    <a:pt x="1925561" y="11493"/>
                  </a:lnTo>
                  <a:close/>
                </a:path>
                <a:path w="2171700" h="297815">
                  <a:moveTo>
                    <a:pt x="2171700" y="21234"/>
                  </a:moveTo>
                  <a:lnTo>
                    <a:pt x="2170061" y="13411"/>
                  </a:lnTo>
                  <a:lnTo>
                    <a:pt x="2165616" y="6946"/>
                  </a:lnTo>
                  <a:lnTo>
                    <a:pt x="2159012" y="2527"/>
                  </a:lnTo>
                  <a:lnTo>
                    <a:pt x="2150935" y="901"/>
                  </a:lnTo>
                  <a:lnTo>
                    <a:pt x="1989531" y="901"/>
                  </a:lnTo>
                  <a:lnTo>
                    <a:pt x="1981466" y="2527"/>
                  </a:lnTo>
                  <a:lnTo>
                    <a:pt x="1974862" y="6946"/>
                  </a:lnTo>
                  <a:lnTo>
                    <a:pt x="1970405" y="13411"/>
                  </a:lnTo>
                  <a:lnTo>
                    <a:pt x="1968766" y="21234"/>
                  </a:lnTo>
                  <a:lnTo>
                    <a:pt x="1968766" y="277126"/>
                  </a:lnTo>
                  <a:lnTo>
                    <a:pt x="1970405" y="284949"/>
                  </a:lnTo>
                  <a:lnTo>
                    <a:pt x="1974862" y="291426"/>
                  </a:lnTo>
                  <a:lnTo>
                    <a:pt x="1981466" y="295833"/>
                  </a:lnTo>
                  <a:lnTo>
                    <a:pt x="1989531" y="297459"/>
                  </a:lnTo>
                  <a:lnTo>
                    <a:pt x="2150935" y="297459"/>
                  </a:lnTo>
                  <a:lnTo>
                    <a:pt x="2159012" y="295833"/>
                  </a:lnTo>
                  <a:lnTo>
                    <a:pt x="2165616" y="291426"/>
                  </a:lnTo>
                  <a:lnTo>
                    <a:pt x="2170061" y="284949"/>
                  </a:lnTo>
                  <a:lnTo>
                    <a:pt x="2171700" y="277126"/>
                  </a:lnTo>
                  <a:lnTo>
                    <a:pt x="2170061" y="269062"/>
                  </a:lnTo>
                  <a:lnTo>
                    <a:pt x="2165616" y="262458"/>
                  </a:lnTo>
                  <a:lnTo>
                    <a:pt x="2159012" y="258000"/>
                  </a:lnTo>
                  <a:lnTo>
                    <a:pt x="2150935" y="256362"/>
                  </a:lnTo>
                  <a:lnTo>
                    <a:pt x="2009863" y="256362"/>
                  </a:lnTo>
                  <a:lnTo>
                    <a:pt x="2009863" y="169519"/>
                  </a:lnTo>
                  <a:lnTo>
                    <a:pt x="2128482" y="169519"/>
                  </a:lnTo>
                  <a:lnTo>
                    <a:pt x="2136559" y="167957"/>
                  </a:lnTo>
                  <a:lnTo>
                    <a:pt x="2143163" y="163639"/>
                  </a:lnTo>
                  <a:lnTo>
                    <a:pt x="2147608" y="157187"/>
                  </a:lnTo>
                  <a:lnTo>
                    <a:pt x="2149246" y="149186"/>
                  </a:lnTo>
                  <a:lnTo>
                    <a:pt x="2147608" y="141185"/>
                  </a:lnTo>
                  <a:lnTo>
                    <a:pt x="2143163" y="134721"/>
                  </a:lnTo>
                  <a:lnTo>
                    <a:pt x="2136559" y="130416"/>
                  </a:lnTo>
                  <a:lnTo>
                    <a:pt x="2128482" y="128841"/>
                  </a:lnTo>
                  <a:lnTo>
                    <a:pt x="2009863" y="128841"/>
                  </a:lnTo>
                  <a:lnTo>
                    <a:pt x="2009863" y="41998"/>
                  </a:lnTo>
                  <a:lnTo>
                    <a:pt x="2150935" y="41998"/>
                  </a:lnTo>
                  <a:lnTo>
                    <a:pt x="2159012" y="40360"/>
                  </a:lnTo>
                  <a:lnTo>
                    <a:pt x="2165616" y="35915"/>
                  </a:lnTo>
                  <a:lnTo>
                    <a:pt x="2170061" y="29311"/>
                  </a:lnTo>
                  <a:lnTo>
                    <a:pt x="2171700" y="21234"/>
                  </a:lnTo>
                  <a:close/>
                </a:path>
              </a:pathLst>
            </a:custGeom>
            <a:solidFill>
              <a:srgbClr val="114D60"/>
            </a:solidFill>
          </xdr:spPr>
        </xdr:sp>
      </xdr:grpSp>
      <xdr:grpSp>
        <xdr:nvGrpSpPr>
          <xdr:cNvPr id="4" name="Group 29">
            <a:extLst>
              <a:ext uri="{FF2B5EF4-FFF2-40B4-BE49-F238E27FC236}">
                <a16:creationId xmlns:a16="http://schemas.microsoft.com/office/drawing/2014/main" id="{31C78D5B-50AB-7F9F-C717-CA6EE56B5F4F}"/>
              </a:ext>
            </a:extLst>
          </xdr:cNvPr>
          <xdr:cNvGrpSpPr/>
        </xdr:nvGrpSpPr>
        <xdr:grpSpPr>
          <a:xfrm>
            <a:off x="4719593" y="924432"/>
            <a:ext cx="1910080" cy="143510"/>
            <a:chOff x="0" y="0"/>
            <a:chExt cx="1910080" cy="143510"/>
          </a:xfrm>
        </xdr:grpSpPr>
        <xdr:sp macro="" textlink="">
          <xdr:nvSpPr>
            <xdr:cNvPr id="5" name="Shape 30">
              <a:extLst>
                <a:ext uri="{FF2B5EF4-FFF2-40B4-BE49-F238E27FC236}">
                  <a16:creationId xmlns:a16="http://schemas.microsoft.com/office/drawing/2014/main" id="{3C89B4B0-BBEC-B57C-1B9E-192909BB6DF7}"/>
                </a:ext>
              </a:extLst>
            </xdr:cNvPr>
            <xdr:cNvSpPr/>
          </xdr:nvSpPr>
          <xdr:spPr>
            <a:xfrm>
              <a:off x="-5" y="2392"/>
              <a:ext cx="335915" cy="139700"/>
            </a:xfrm>
            <a:custGeom>
              <a:avLst/>
              <a:gdLst/>
              <a:ahLst/>
              <a:cxnLst/>
              <a:rect l="0" t="0" r="0" b="0"/>
              <a:pathLst>
                <a:path w="335915" h="139700">
                  <a:moveTo>
                    <a:pt x="105613" y="4381"/>
                  </a:moveTo>
                  <a:lnTo>
                    <a:pt x="101231" y="0"/>
                  </a:lnTo>
                  <a:lnTo>
                    <a:pt x="4381" y="0"/>
                  </a:lnTo>
                  <a:lnTo>
                    <a:pt x="0" y="4381"/>
                  </a:lnTo>
                  <a:lnTo>
                    <a:pt x="0" y="14947"/>
                  </a:lnTo>
                  <a:lnTo>
                    <a:pt x="4381" y="19329"/>
                  </a:lnTo>
                  <a:lnTo>
                    <a:pt x="43040" y="19329"/>
                  </a:lnTo>
                  <a:lnTo>
                    <a:pt x="43040" y="135102"/>
                  </a:lnTo>
                  <a:lnTo>
                    <a:pt x="47421" y="139496"/>
                  </a:lnTo>
                  <a:lnTo>
                    <a:pt x="58178" y="139496"/>
                  </a:lnTo>
                  <a:lnTo>
                    <a:pt x="62369" y="135102"/>
                  </a:lnTo>
                  <a:lnTo>
                    <a:pt x="62369" y="19329"/>
                  </a:lnTo>
                  <a:lnTo>
                    <a:pt x="101231" y="19329"/>
                  </a:lnTo>
                  <a:lnTo>
                    <a:pt x="105613" y="14947"/>
                  </a:lnTo>
                  <a:lnTo>
                    <a:pt x="105613" y="9563"/>
                  </a:lnTo>
                  <a:lnTo>
                    <a:pt x="105613" y="4381"/>
                  </a:lnTo>
                  <a:close/>
                </a:path>
                <a:path w="335915" h="139700">
                  <a:moveTo>
                    <a:pt x="216814" y="4394"/>
                  </a:moveTo>
                  <a:lnTo>
                    <a:pt x="212432" y="0"/>
                  </a:lnTo>
                  <a:lnTo>
                    <a:pt x="125742" y="0"/>
                  </a:lnTo>
                  <a:lnTo>
                    <a:pt x="121361" y="4394"/>
                  </a:lnTo>
                  <a:lnTo>
                    <a:pt x="121361" y="135115"/>
                  </a:lnTo>
                  <a:lnTo>
                    <a:pt x="125742" y="139496"/>
                  </a:lnTo>
                  <a:lnTo>
                    <a:pt x="212432" y="139496"/>
                  </a:lnTo>
                  <a:lnTo>
                    <a:pt x="216814" y="135115"/>
                  </a:lnTo>
                  <a:lnTo>
                    <a:pt x="216814" y="129933"/>
                  </a:lnTo>
                  <a:lnTo>
                    <a:pt x="216814" y="124548"/>
                  </a:lnTo>
                  <a:lnTo>
                    <a:pt x="212432" y="120167"/>
                  </a:lnTo>
                  <a:lnTo>
                    <a:pt x="140690" y="120167"/>
                  </a:lnTo>
                  <a:lnTo>
                    <a:pt x="140690" y="79311"/>
                  </a:lnTo>
                  <a:lnTo>
                    <a:pt x="201866" y="79311"/>
                  </a:lnTo>
                  <a:lnTo>
                    <a:pt x="206248" y="75133"/>
                  </a:lnTo>
                  <a:lnTo>
                    <a:pt x="206248" y="64376"/>
                  </a:lnTo>
                  <a:lnTo>
                    <a:pt x="201866" y="60185"/>
                  </a:lnTo>
                  <a:lnTo>
                    <a:pt x="140690" y="60185"/>
                  </a:lnTo>
                  <a:lnTo>
                    <a:pt x="140690" y="19342"/>
                  </a:lnTo>
                  <a:lnTo>
                    <a:pt x="212432" y="19342"/>
                  </a:lnTo>
                  <a:lnTo>
                    <a:pt x="216814" y="14947"/>
                  </a:lnTo>
                  <a:lnTo>
                    <a:pt x="216814" y="4394"/>
                  </a:lnTo>
                  <a:close/>
                </a:path>
                <a:path w="335915" h="139700">
                  <a:moveTo>
                    <a:pt x="335572" y="124358"/>
                  </a:moveTo>
                  <a:lnTo>
                    <a:pt x="331393" y="120167"/>
                  </a:lnTo>
                  <a:lnTo>
                    <a:pt x="256857" y="120167"/>
                  </a:lnTo>
                  <a:lnTo>
                    <a:pt x="256857" y="4394"/>
                  </a:lnTo>
                  <a:lnTo>
                    <a:pt x="252476" y="0"/>
                  </a:lnTo>
                  <a:lnTo>
                    <a:pt x="241909" y="0"/>
                  </a:lnTo>
                  <a:lnTo>
                    <a:pt x="237528" y="4394"/>
                  </a:lnTo>
                  <a:lnTo>
                    <a:pt x="237528" y="129933"/>
                  </a:lnTo>
                  <a:lnTo>
                    <a:pt x="237528" y="135115"/>
                  </a:lnTo>
                  <a:lnTo>
                    <a:pt x="241909" y="139496"/>
                  </a:lnTo>
                  <a:lnTo>
                    <a:pt x="331393" y="139496"/>
                  </a:lnTo>
                  <a:lnTo>
                    <a:pt x="335572" y="135115"/>
                  </a:lnTo>
                  <a:lnTo>
                    <a:pt x="335572" y="124358"/>
                  </a:lnTo>
                  <a:close/>
                </a:path>
              </a:pathLst>
            </a:custGeom>
            <a:solidFill>
              <a:srgbClr val="232628"/>
            </a:solidFill>
          </xdr:spPr>
        </xdr:sp>
        <xdr:pic>
          <xdr:nvPicPr>
            <xdr:cNvPr id="6" name="image2.png">
              <a:extLst>
                <a:ext uri="{FF2B5EF4-FFF2-40B4-BE49-F238E27FC236}">
                  <a16:creationId xmlns:a16="http://schemas.microsoft.com/office/drawing/2014/main" id="{3F3E00A3-FBB0-B01D-2B92-21416C2807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55503" y="1191"/>
              <a:ext cx="339176" cy="141490"/>
            </a:xfrm>
            <a:prstGeom prst="rect">
              <a:avLst/>
            </a:prstGeom>
          </xdr:spPr>
        </xdr:pic>
        <xdr:pic>
          <xdr:nvPicPr>
            <xdr:cNvPr id="7" name="image3.png">
              <a:extLst>
                <a:ext uri="{FF2B5EF4-FFF2-40B4-BE49-F238E27FC236}">
                  <a16:creationId xmlns:a16="http://schemas.microsoft.com/office/drawing/2014/main" id="{A4D02E05-91E5-C288-3227-29AAD88D5DF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7990" y="986"/>
              <a:ext cx="432431" cy="140893"/>
            </a:xfrm>
            <a:prstGeom prst="rect">
              <a:avLst/>
            </a:prstGeom>
          </xdr:spPr>
        </xdr:pic>
        <xdr:sp macro="" textlink="">
          <xdr:nvSpPr>
            <xdr:cNvPr id="8" name="Shape 33">
              <a:extLst>
                <a:ext uri="{FF2B5EF4-FFF2-40B4-BE49-F238E27FC236}">
                  <a16:creationId xmlns:a16="http://schemas.microsoft.com/office/drawing/2014/main" id="{7E13785F-8F5A-6DD4-71E9-68E3D0002945}"/>
                </a:ext>
              </a:extLst>
            </xdr:cNvPr>
            <xdr:cNvSpPr/>
          </xdr:nvSpPr>
          <xdr:spPr>
            <a:xfrm>
              <a:off x="1173335" y="4"/>
              <a:ext cx="736600" cy="143510"/>
            </a:xfrm>
            <a:custGeom>
              <a:avLst/>
              <a:gdLst/>
              <a:ahLst/>
              <a:cxnLst/>
              <a:rect l="0" t="0" r="0" b="0"/>
              <a:pathLst>
                <a:path w="736600" h="143510">
                  <a:moveTo>
                    <a:pt x="98044" y="126746"/>
                  </a:moveTo>
                  <a:lnTo>
                    <a:pt x="93865" y="122555"/>
                  </a:lnTo>
                  <a:lnTo>
                    <a:pt x="19329" y="122555"/>
                  </a:lnTo>
                  <a:lnTo>
                    <a:pt x="19329" y="6781"/>
                  </a:lnTo>
                  <a:lnTo>
                    <a:pt x="14947" y="2387"/>
                  </a:lnTo>
                  <a:lnTo>
                    <a:pt x="4381" y="2387"/>
                  </a:lnTo>
                  <a:lnTo>
                    <a:pt x="0" y="6781"/>
                  </a:lnTo>
                  <a:lnTo>
                    <a:pt x="0" y="132321"/>
                  </a:lnTo>
                  <a:lnTo>
                    <a:pt x="0" y="137502"/>
                  </a:lnTo>
                  <a:lnTo>
                    <a:pt x="4381" y="141884"/>
                  </a:lnTo>
                  <a:lnTo>
                    <a:pt x="93865" y="141884"/>
                  </a:lnTo>
                  <a:lnTo>
                    <a:pt x="98044" y="137502"/>
                  </a:lnTo>
                  <a:lnTo>
                    <a:pt x="98044" y="126746"/>
                  </a:lnTo>
                  <a:close/>
                </a:path>
                <a:path w="736600" h="143510">
                  <a:moveTo>
                    <a:pt x="217208" y="126746"/>
                  </a:moveTo>
                  <a:lnTo>
                    <a:pt x="213029" y="122555"/>
                  </a:lnTo>
                  <a:lnTo>
                    <a:pt x="138493" y="122555"/>
                  </a:lnTo>
                  <a:lnTo>
                    <a:pt x="138493" y="6781"/>
                  </a:lnTo>
                  <a:lnTo>
                    <a:pt x="134112" y="2387"/>
                  </a:lnTo>
                  <a:lnTo>
                    <a:pt x="123545" y="2387"/>
                  </a:lnTo>
                  <a:lnTo>
                    <a:pt x="119164" y="6781"/>
                  </a:lnTo>
                  <a:lnTo>
                    <a:pt x="119164" y="132321"/>
                  </a:lnTo>
                  <a:lnTo>
                    <a:pt x="119164" y="137502"/>
                  </a:lnTo>
                  <a:lnTo>
                    <a:pt x="123545" y="141884"/>
                  </a:lnTo>
                  <a:lnTo>
                    <a:pt x="213029" y="141884"/>
                  </a:lnTo>
                  <a:lnTo>
                    <a:pt x="217208" y="137502"/>
                  </a:lnTo>
                  <a:lnTo>
                    <a:pt x="217208" y="126746"/>
                  </a:lnTo>
                  <a:close/>
                </a:path>
                <a:path w="736600" h="143510">
                  <a:moveTo>
                    <a:pt x="355930" y="135928"/>
                  </a:moveTo>
                  <a:lnTo>
                    <a:pt x="355701" y="128130"/>
                  </a:lnTo>
                  <a:lnTo>
                    <a:pt x="346951" y="108800"/>
                  </a:lnTo>
                  <a:lnTo>
                    <a:pt x="338201" y="89471"/>
                  </a:lnTo>
                  <a:lnTo>
                    <a:pt x="316839" y="42265"/>
                  </a:lnTo>
                  <a:lnTo>
                    <a:pt x="316839" y="89471"/>
                  </a:lnTo>
                  <a:lnTo>
                    <a:pt x="268020" y="89471"/>
                  </a:lnTo>
                  <a:lnTo>
                    <a:pt x="292328" y="35471"/>
                  </a:lnTo>
                  <a:lnTo>
                    <a:pt x="316839" y="89471"/>
                  </a:lnTo>
                  <a:lnTo>
                    <a:pt x="316839" y="42265"/>
                  </a:lnTo>
                  <a:lnTo>
                    <a:pt x="313766" y="35471"/>
                  </a:lnTo>
                  <a:lnTo>
                    <a:pt x="297713" y="0"/>
                  </a:lnTo>
                  <a:lnTo>
                    <a:pt x="286956" y="190"/>
                  </a:lnTo>
                  <a:lnTo>
                    <a:pt x="283565" y="7962"/>
                  </a:lnTo>
                  <a:lnTo>
                    <a:pt x="229362" y="128130"/>
                  </a:lnTo>
                  <a:lnTo>
                    <a:pt x="229108" y="135928"/>
                  </a:lnTo>
                  <a:lnTo>
                    <a:pt x="229222" y="136105"/>
                  </a:lnTo>
                  <a:lnTo>
                    <a:pt x="234213" y="140931"/>
                  </a:lnTo>
                  <a:lnTo>
                    <a:pt x="241376" y="141465"/>
                  </a:lnTo>
                  <a:lnTo>
                    <a:pt x="247294" y="136105"/>
                  </a:lnTo>
                  <a:lnTo>
                    <a:pt x="259257" y="108800"/>
                  </a:lnTo>
                  <a:lnTo>
                    <a:pt x="325818" y="108800"/>
                  </a:lnTo>
                  <a:lnTo>
                    <a:pt x="337972" y="136105"/>
                  </a:lnTo>
                  <a:lnTo>
                    <a:pt x="343687" y="141528"/>
                  </a:lnTo>
                  <a:lnTo>
                    <a:pt x="350799" y="140931"/>
                  </a:lnTo>
                  <a:lnTo>
                    <a:pt x="355930" y="135928"/>
                  </a:lnTo>
                  <a:close/>
                </a:path>
                <a:path w="736600" h="143510">
                  <a:moveTo>
                    <a:pt x="484835" y="6172"/>
                  </a:moveTo>
                  <a:lnTo>
                    <a:pt x="480656" y="1790"/>
                  </a:lnTo>
                  <a:lnTo>
                    <a:pt x="469696" y="1790"/>
                  </a:lnTo>
                  <a:lnTo>
                    <a:pt x="465505" y="6172"/>
                  </a:lnTo>
                  <a:lnTo>
                    <a:pt x="465505" y="103822"/>
                  </a:lnTo>
                  <a:lnTo>
                    <a:pt x="386397" y="2184"/>
                  </a:lnTo>
                  <a:lnTo>
                    <a:pt x="382016" y="990"/>
                  </a:lnTo>
                  <a:lnTo>
                    <a:pt x="374040" y="3784"/>
                  </a:lnTo>
                  <a:lnTo>
                    <a:pt x="371449" y="7366"/>
                  </a:lnTo>
                  <a:lnTo>
                    <a:pt x="371449" y="132118"/>
                  </a:lnTo>
                  <a:lnTo>
                    <a:pt x="371449" y="137502"/>
                  </a:lnTo>
                  <a:lnTo>
                    <a:pt x="375831" y="141884"/>
                  </a:lnTo>
                  <a:lnTo>
                    <a:pt x="386600" y="141884"/>
                  </a:lnTo>
                  <a:lnTo>
                    <a:pt x="390982" y="137502"/>
                  </a:lnTo>
                  <a:lnTo>
                    <a:pt x="390982" y="39852"/>
                  </a:lnTo>
                  <a:lnTo>
                    <a:pt x="469290" y="140487"/>
                  </a:lnTo>
                  <a:lnTo>
                    <a:pt x="472084" y="141884"/>
                  </a:lnTo>
                  <a:lnTo>
                    <a:pt x="476275" y="141884"/>
                  </a:lnTo>
                  <a:lnTo>
                    <a:pt x="482244" y="140093"/>
                  </a:lnTo>
                  <a:lnTo>
                    <a:pt x="484835" y="136309"/>
                  </a:lnTo>
                  <a:lnTo>
                    <a:pt x="484835" y="6172"/>
                  </a:lnTo>
                  <a:close/>
                </a:path>
                <a:path w="736600" h="143510">
                  <a:moveTo>
                    <a:pt x="621944" y="120154"/>
                  </a:moveTo>
                  <a:lnTo>
                    <a:pt x="615569" y="111391"/>
                  </a:lnTo>
                  <a:lnTo>
                    <a:pt x="609587" y="110401"/>
                  </a:lnTo>
                  <a:lnTo>
                    <a:pt x="605205" y="113588"/>
                  </a:lnTo>
                  <a:lnTo>
                    <a:pt x="598284" y="117830"/>
                  </a:lnTo>
                  <a:lnTo>
                    <a:pt x="590804" y="120954"/>
                  </a:lnTo>
                  <a:lnTo>
                    <a:pt x="582942" y="122885"/>
                  </a:lnTo>
                  <a:lnTo>
                    <a:pt x="574916" y="123545"/>
                  </a:lnTo>
                  <a:lnTo>
                    <a:pt x="554850" y="119494"/>
                  </a:lnTo>
                  <a:lnTo>
                    <a:pt x="538518" y="108445"/>
                  </a:lnTo>
                  <a:lnTo>
                    <a:pt x="527519" y="92100"/>
                  </a:lnTo>
                  <a:lnTo>
                    <a:pt x="523494" y="72136"/>
                  </a:lnTo>
                  <a:lnTo>
                    <a:pt x="527519" y="52197"/>
                  </a:lnTo>
                  <a:lnTo>
                    <a:pt x="538518" y="35915"/>
                  </a:lnTo>
                  <a:lnTo>
                    <a:pt x="554850" y="24942"/>
                  </a:lnTo>
                  <a:lnTo>
                    <a:pt x="574916" y="20916"/>
                  </a:lnTo>
                  <a:lnTo>
                    <a:pt x="582472" y="21475"/>
                  </a:lnTo>
                  <a:lnTo>
                    <a:pt x="589851" y="23139"/>
                  </a:lnTo>
                  <a:lnTo>
                    <a:pt x="596938" y="25882"/>
                  </a:lnTo>
                  <a:lnTo>
                    <a:pt x="603605" y="29692"/>
                  </a:lnTo>
                  <a:lnTo>
                    <a:pt x="607999" y="32677"/>
                  </a:lnTo>
                  <a:lnTo>
                    <a:pt x="614172" y="31483"/>
                  </a:lnTo>
                  <a:lnTo>
                    <a:pt x="585419" y="1968"/>
                  </a:lnTo>
                  <a:lnTo>
                    <a:pt x="574916" y="1193"/>
                  </a:lnTo>
                  <a:lnTo>
                    <a:pt x="547230" y="6781"/>
                  </a:lnTo>
                  <a:lnTo>
                    <a:pt x="524611" y="22021"/>
                  </a:lnTo>
                  <a:lnTo>
                    <a:pt x="509358" y="44577"/>
                  </a:lnTo>
                  <a:lnTo>
                    <a:pt x="503770" y="72136"/>
                  </a:lnTo>
                  <a:lnTo>
                    <a:pt x="509358" y="99809"/>
                  </a:lnTo>
                  <a:lnTo>
                    <a:pt x="524611" y="122428"/>
                  </a:lnTo>
                  <a:lnTo>
                    <a:pt x="547230" y="137680"/>
                  </a:lnTo>
                  <a:lnTo>
                    <a:pt x="574916" y="143281"/>
                  </a:lnTo>
                  <a:lnTo>
                    <a:pt x="586206" y="142392"/>
                  </a:lnTo>
                  <a:lnTo>
                    <a:pt x="597027" y="139738"/>
                  </a:lnTo>
                  <a:lnTo>
                    <a:pt x="607250" y="135369"/>
                  </a:lnTo>
                  <a:lnTo>
                    <a:pt x="621144" y="126339"/>
                  </a:lnTo>
                  <a:lnTo>
                    <a:pt x="621944" y="120154"/>
                  </a:lnTo>
                  <a:close/>
                </a:path>
                <a:path w="736600" h="143510">
                  <a:moveTo>
                    <a:pt x="736320" y="6781"/>
                  </a:moveTo>
                  <a:lnTo>
                    <a:pt x="731939" y="2387"/>
                  </a:lnTo>
                  <a:lnTo>
                    <a:pt x="645248" y="2387"/>
                  </a:lnTo>
                  <a:lnTo>
                    <a:pt x="640867" y="6781"/>
                  </a:lnTo>
                  <a:lnTo>
                    <a:pt x="640867" y="137502"/>
                  </a:lnTo>
                  <a:lnTo>
                    <a:pt x="645248" y="141884"/>
                  </a:lnTo>
                  <a:lnTo>
                    <a:pt x="731939" y="141884"/>
                  </a:lnTo>
                  <a:lnTo>
                    <a:pt x="736320" y="137502"/>
                  </a:lnTo>
                  <a:lnTo>
                    <a:pt x="736320" y="132321"/>
                  </a:lnTo>
                  <a:lnTo>
                    <a:pt x="736320" y="126936"/>
                  </a:lnTo>
                  <a:lnTo>
                    <a:pt x="731939" y="122555"/>
                  </a:lnTo>
                  <a:lnTo>
                    <a:pt x="660196" y="122555"/>
                  </a:lnTo>
                  <a:lnTo>
                    <a:pt x="660196" y="81699"/>
                  </a:lnTo>
                  <a:lnTo>
                    <a:pt x="721372" y="81699"/>
                  </a:lnTo>
                  <a:lnTo>
                    <a:pt x="725754" y="77520"/>
                  </a:lnTo>
                  <a:lnTo>
                    <a:pt x="725754" y="66763"/>
                  </a:lnTo>
                  <a:lnTo>
                    <a:pt x="721372" y="62572"/>
                  </a:lnTo>
                  <a:lnTo>
                    <a:pt x="660196" y="62572"/>
                  </a:lnTo>
                  <a:lnTo>
                    <a:pt x="660196" y="21729"/>
                  </a:lnTo>
                  <a:lnTo>
                    <a:pt x="731939" y="21729"/>
                  </a:lnTo>
                  <a:lnTo>
                    <a:pt x="736320" y="17335"/>
                  </a:lnTo>
                  <a:lnTo>
                    <a:pt x="736320" y="6781"/>
                  </a:lnTo>
                  <a:close/>
                </a:path>
              </a:pathLst>
            </a:custGeom>
            <a:solidFill>
              <a:srgbClr val="232628"/>
            </a:solidFill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161925</xdr:rowOff>
        </xdr:from>
        <xdr:to>
          <xdr:col>3</xdr:col>
          <xdr:colOff>19050</xdr:colOff>
          <xdr:row>79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161925</xdr:rowOff>
        </xdr:from>
        <xdr:to>
          <xdr:col>3</xdr:col>
          <xdr:colOff>781050</xdr:colOff>
          <xdr:row>79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3</xdr:row>
      <xdr:rowOff>28575</xdr:rowOff>
    </xdr:from>
    <xdr:to>
      <xdr:col>0</xdr:col>
      <xdr:colOff>1343024</xdr:colOff>
      <xdr:row>3</xdr:row>
      <xdr:rowOff>1257300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66139F74-7E5D-4749-A07D-3AAF8A9D9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3" b="6021"/>
        <a:stretch>
          <a:fillRect/>
        </a:stretch>
      </xdr:blipFill>
      <xdr:spPr bwMode="auto">
        <a:xfrm>
          <a:off x="114299" y="17049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2</xdr:row>
      <xdr:rowOff>28576</xdr:rowOff>
    </xdr:from>
    <xdr:to>
      <xdr:col>0</xdr:col>
      <xdr:colOff>1343025</xdr:colOff>
      <xdr:row>2</xdr:row>
      <xdr:rowOff>1258666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4DF550-B0E0-47B9-AAD6-C76265FF4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09576"/>
          <a:ext cx="1238250" cy="123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28575</xdr:rowOff>
    </xdr:from>
    <xdr:to>
      <xdr:col>0</xdr:col>
      <xdr:colOff>1285875</xdr:colOff>
      <xdr:row>4</xdr:row>
      <xdr:rowOff>1276350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5CF819B8-B8F8-40F8-B5AC-FA965B4CC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1525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5</xdr:row>
      <xdr:rowOff>28575</xdr:rowOff>
    </xdr:from>
    <xdr:to>
      <xdr:col>0</xdr:col>
      <xdr:colOff>1276350</xdr:colOff>
      <xdr:row>5</xdr:row>
      <xdr:rowOff>1219200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71693831-25EB-44E1-A3D9-88388A044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295775"/>
          <a:ext cx="11525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88"/>
  <sheetViews>
    <sheetView tabSelected="1" topLeftCell="A76" workbookViewId="0">
      <selection activeCell="C21" sqref="C21"/>
    </sheetView>
  </sheetViews>
  <sheetFormatPr baseColWidth="10" defaultRowHeight="15" x14ac:dyDescent="0.25"/>
  <cols>
    <col min="1" max="1" width="79" customWidth="1"/>
    <col min="4" max="4" width="14" customWidth="1"/>
    <col min="5" max="5" width="12.7109375" customWidth="1"/>
    <col min="6" max="6" width="14.7109375" customWidth="1"/>
    <col min="8" max="8" width="11.42578125" hidden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0.25" x14ac:dyDescent="0.3">
      <c r="A4" s="14"/>
      <c r="B4" s="14"/>
      <c r="C4" s="16" t="s">
        <v>43</v>
      </c>
      <c r="E4" s="30"/>
      <c r="F4" s="14"/>
    </row>
    <row r="5" spans="1:6" x14ac:dyDescent="0.25">
      <c r="A5" s="14"/>
      <c r="B5" s="14"/>
      <c r="C5" s="14"/>
      <c r="D5" s="14"/>
      <c r="E5" s="14"/>
      <c r="F5" s="14"/>
    </row>
    <row r="6" spans="1:6" x14ac:dyDescent="0.25">
      <c r="A6" s="14"/>
      <c r="B6" s="14"/>
      <c r="C6" s="14"/>
      <c r="D6" s="14"/>
      <c r="E6" s="14"/>
      <c r="F6" s="14"/>
    </row>
    <row r="7" spans="1:6" x14ac:dyDescent="0.25">
      <c r="A7" s="14" t="s">
        <v>0</v>
      </c>
      <c r="B7" s="14"/>
      <c r="C7" s="14"/>
      <c r="D7" s="14"/>
      <c r="E7" s="14"/>
      <c r="F7" s="14"/>
    </row>
    <row r="8" spans="1:6" x14ac:dyDescent="0.25">
      <c r="A8" s="14" t="s">
        <v>1</v>
      </c>
      <c r="B8" s="14"/>
      <c r="C8" s="14"/>
      <c r="D8" s="14"/>
      <c r="E8" s="14"/>
      <c r="F8" s="14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14" t="s">
        <v>4</v>
      </c>
      <c r="B10" s="14"/>
      <c r="C10" s="14" t="s">
        <v>9</v>
      </c>
      <c r="D10" s="35"/>
      <c r="E10" s="34"/>
      <c r="F10" s="34"/>
    </row>
    <row r="11" spans="1:6" x14ac:dyDescent="0.25">
      <c r="A11" s="14" t="s">
        <v>3</v>
      </c>
      <c r="B11" s="14"/>
      <c r="C11" s="14" t="s">
        <v>6</v>
      </c>
      <c r="D11" s="30"/>
      <c r="E11" s="30"/>
      <c r="F11" s="30"/>
    </row>
    <row r="12" spans="1:6" x14ac:dyDescent="0.25">
      <c r="A12" s="14"/>
      <c r="B12" s="14"/>
      <c r="C12" s="14" t="s">
        <v>7</v>
      </c>
      <c r="D12" s="30"/>
      <c r="E12" s="30"/>
      <c r="F12" s="30"/>
    </row>
    <row r="13" spans="1:6" x14ac:dyDescent="0.25">
      <c r="A13" s="14"/>
      <c r="B13" s="14"/>
      <c r="C13" s="14" t="s">
        <v>8</v>
      </c>
      <c r="D13" s="30"/>
      <c r="E13" s="30"/>
      <c r="F13" s="30"/>
    </row>
    <row r="14" spans="1:6" x14ac:dyDescent="0.25">
      <c r="A14" s="14"/>
      <c r="B14" s="14"/>
      <c r="C14" s="14" t="s">
        <v>10</v>
      </c>
      <c r="D14" s="30"/>
      <c r="E14" s="30"/>
      <c r="F14" s="30"/>
    </row>
    <row r="15" spans="1:6" x14ac:dyDescent="0.25">
      <c r="A15" s="14"/>
      <c r="B15" s="14"/>
      <c r="C15" s="14" t="s">
        <v>11</v>
      </c>
      <c r="D15" s="30"/>
      <c r="E15" s="30"/>
      <c r="F15" s="30"/>
    </row>
    <row r="16" spans="1:6" x14ac:dyDescent="0.25">
      <c r="A16" s="14"/>
      <c r="B16" s="14"/>
      <c r="C16" s="14"/>
      <c r="D16" s="14"/>
      <c r="E16" s="14"/>
      <c r="F16" s="14"/>
    </row>
    <row r="17" spans="1:6" x14ac:dyDescent="0.25">
      <c r="A17" s="30" t="s">
        <v>36</v>
      </c>
      <c r="B17" s="30"/>
      <c r="C17" s="14"/>
      <c r="D17" s="14"/>
      <c r="E17" s="14"/>
      <c r="F17" s="14"/>
    </row>
    <row r="18" spans="1:6" x14ac:dyDescent="0.25">
      <c r="A18" s="1"/>
      <c r="B18" s="1"/>
      <c r="C18" s="1"/>
      <c r="D18" s="1"/>
      <c r="E18" s="1"/>
      <c r="F18" s="1"/>
    </row>
    <row r="19" spans="1:6" ht="31.5" customHeight="1" thickBot="1" x14ac:dyDescent="0.3">
      <c r="A19" s="2" t="s">
        <v>12</v>
      </c>
      <c r="B19" s="3" t="s">
        <v>13</v>
      </c>
      <c r="C19" s="3" t="s">
        <v>14</v>
      </c>
      <c r="D19" s="3" t="s">
        <v>26</v>
      </c>
      <c r="E19" s="3" t="s">
        <v>32</v>
      </c>
      <c r="F19" s="3" t="s">
        <v>31</v>
      </c>
    </row>
    <row r="20" spans="1:6" x14ac:dyDescent="0.25">
      <c r="A20" s="89" t="s">
        <v>104</v>
      </c>
      <c r="B20" s="4" t="s">
        <v>33</v>
      </c>
      <c r="C20" s="23">
        <v>1</v>
      </c>
      <c r="D20" s="81">
        <f>E20/1.1</f>
        <v>908.18181818181813</v>
      </c>
      <c r="E20" s="81">
        <v>999</v>
      </c>
      <c r="F20" s="82">
        <f>E20*(C20+C21)</f>
        <v>999</v>
      </c>
    </row>
    <row r="21" spans="1:6" ht="15.75" thickBot="1" x14ac:dyDescent="0.3">
      <c r="A21" s="90"/>
      <c r="B21" s="5" t="s">
        <v>34</v>
      </c>
      <c r="C21" s="24"/>
      <c r="D21" s="77"/>
      <c r="E21" s="77"/>
      <c r="F21" s="79"/>
    </row>
    <row r="22" spans="1:6" x14ac:dyDescent="0.25">
      <c r="A22" s="80" t="s">
        <v>85</v>
      </c>
      <c r="B22" s="4" t="s">
        <v>33</v>
      </c>
      <c r="C22" s="23"/>
      <c r="D22" s="81">
        <f>E22/1.1</f>
        <v>135.45454545454544</v>
      </c>
      <c r="E22" s="81">
        <v>149</v>
      </c>
      <c r="F22" s="82">
        <f>E22*(C22+C23)</f>
        <v>0</v>
      </c>
    </row>
    <row r="23" spans="1:6" ht="15.75" thickBot="1" x14ac:dyDescent="0.3">
      <c r="A23" s="75"/>
      <c r="B23" s="5" t="s">
        <v>34</v>
      </c>
      <c r="C23" s="24"/>
      <c r="D23" s="77"/>
      <c r="E23" s="77"/>
      <c r="F23" s="79"/>
    </row>
    <row r="24" spans="1:6" x14ac:dyDescent="0.25">
      <c r="A24" s="80" t="s">
        <v>16</v>
      </c>
      <c r="B24" s="4" t="s">
        <v>35</v>
      </c>
      <c r="C24" s="23"/>
      <c r="D24" s="81">
        <f>E24/1.1</f>
        <v>89.999999999999986</v>
      </c>
      <c r="E24" s="81">
        <v>99</v>
      </c>
      <c r="F24" s="82">
        <f>E24*(C24+C25)</f>
        <v>0</v>
      </c>
    </row>
    <row r="25" spans="1:6" ht="15.75" thickBot="1" x14ac:dyDescent="0.3">
      <c r="A25" s="88"/>
      <c r="B25" s="6" t="s">
        <v>34</v>
      </c>
      <c r="C25" s="25"/>
      <c r="D25" s="77"/>
      <c r="E25" s="77"/>
      <c r="F25" s="79"/>
    </row>
    <row r="26" spans="1:6" x14ac:dyDescent="0.25">
      <c r="A26" s="80" t="s">
        <v>17</v>
      </c>
      <c r="B26" s="4" t="s">
        <v>35</v>
      </c>
      <c r="C26" s="23"/>
      <c r="D26" s="81">
        <f>E26/1.1</f>
        <v>45.454545454545453</v>
      </c>
      <c r="E26" s="81">
        <v>50</v>
      </c>
      <c r="F26" s="82">
        <f>E26*(C26+C27)</f>
        <v>0</v>
      </c>
    </row>
    <row r="27" spans="1:6" ht="15.75" thickBot="1" x14ac:dyDescent="0.3">
      <c r="A27" s="88"/>
      <c r="B27" s="6" t="s">
        <v>34</v>
      </c>
      <c r="C27" s="25"/>
      <c r="D27" s="77"/>
      <c r="E27" s="77"/>
      <c r="F27" s="79"/>
    </row>
    <row r="28" spans="1:6" x14ac:dyDescent="0.25">
      <c r="A28" s="80" t="s">
        <v>18</v>
      </c>
      <c r="B28" s="4" t="s">
        <v>33</v>
      </c>
      <c r="C28" s="23"/>
      <c r="D28" s="81">
        <f>E28/1.1</f>
        <v>27.27272727272727</v>
      </c>
      <c r="E28" s="81">
        <v>30</v>
      </c>
      <c r="F28" s="82">
        <f>E28*(C28+C29)</f>
        <v>0</v>
      </c>
    </row>
    <row r="29" spans="1:6" ht="15.75" thickBot="1" x14ac:dyDescent="0.3">
      <c r="A29" s="83"/>
      <c r="B29" s="55" t="s">
        <v>34</v>
      </c>
      <c r="C29" s="56"/>
      <c r="D29" s="84"/>
      <c r="E29" s="84"/>
      <c r="F29" s="85"/>
    </row>
    <row r="30" spans="1:6" x14ac:dyDescent="0.25">
      <c r="A30" s="74" t="s">
        <v>82</v>
      </c>
      <c r="B30" s="7" t="s">
        <v>33</v>
      </c>
      <c r="C30" s="26"/>
      <c r="D30" s="76">
        <f>E30/1.1</f>
        <v>49.999999999999993</v>
      </c>
      <c r="E30" s="76">
        <v>55</v>
      </c>
      <c r="F30" s="78">
        <f>E30*(C30+C31)</f>
        <v>0</v>
      </c>
    </row>
    <row r="31" spans="1:6" ht="15.75" thickBot="1" x14ac:dyDescent="0.3">
      <c r="A31" s="75"/>
      <c r="B31" s="5" t="s">
        <v>34</v>
      </c>
      <c r="C31" s="24"/>
      <c r="D31" s="77"/>
      <c r="E31" s="77"/>
      <c r="F31" s="79"/>
    </row>
    <row r="32" spans="1:6" x14ac:dyDescent="0.25">
      <c r="A32" s="80" t="s">
        <v>21</v>
      </c>
      <c r="B32" s="4" t="s">
        <v>33</v>
      </c>
      <c r="C32" s="23"/>
      <c r="D32" s="81">
        <f>E32/1.1</f>
        <v>104.53636363636362</v>
      </c>
      <c r="E32" s="81">
        <v>114.99</v>
      </c>
      <c r="F32" s="82">
        <f>E32*(C32+C33)</f>
        <v>0</v>
      </c>
    </row>
    <row r="33" spans="1:6" ht="15.75" thickBot="1" x14ac:dyDescent="0.3">
      <c r="A33" s="88"/>
      <c r="B33" s="6" t="s">
        <v>34</v>
      </c>
      <c r="C33" s="25"/>
      <c r="D33" s="77"/>
      <c r="E33" s="77"/>
      <c r="F33" s="79"/>
    </row>
    <row r="34" spans="1:6" x14ac:dyDescent="0.25">
      <c r="A34" s="74" t="s">
        <v>19</v>
      </c>
      <c r="B34" s="7" t="s">
        <v>33</v>
      </c>
      <c r="C34" s="26"/>
      <c r="D34" s="81">
        <f>E34/1.1</f>
        <v>126.36363636363636</v>
      </c>
      <c r="E34" s="81">
        <v>139</v>
      </c>
      <c r="F34" s="82">
        <f>E34*(C34+C35)</f>
        <v>0</v>
      </c>
    </row>
    <row r="35" spans="1:6" ht="15.75" thickBot="1" x14ac:dyDescent="0.3">
      <c r="A35" s="75"/>
      <c r="B35" s="5" t="s">
        <v>34</v>
      </c>
      <c r="C35" s="24"/>
      <c r="D35" s="77"/>
      <c r="E35" s="77"/>
      <c r="F35" s="79"/>
    </row>
    <row r="36" spans="1:6" ht="15.75" thickBot="1" x14ac:dyDescent="0.3">
      <c r="A36" s="8" t="s">
        <v>87</v>
      </c>
      <c r="B36" s="9" t="s">
        <v>33</v>
      </c>
      <c r="C36" s="27"/>
      <c r="D36" s="17">
        <f>E36/1.1</f>
        <v>208.18181818181816</v>
      </c>
      <c r="E36" s="17">
        <v>229</v>
      </c>
      <c r="F36" s="18">
        <f>E36*C36</f>
        <v>0</v>
      </c>
    </row>
    <row r="37" spans="1:6" ht="15.75" thickBot="1" x14ac:dyDescent="0.3">
      <c r="A37" s="8" t="s">
        <v>20</v>
      </c>
      <c r="B37" s="9" t="s">
        <v>33</v>
      </c>
      <c r="C37" s="27"/>
      <c r="D37" s="17">
        <f>E37/1.1</f>
        <v>235.45454545454544</v>
      </c>
      <c r="E37" s="17">
        <v>259</v>
      </c>
      <c r="F37" s="18">
        <f>E37*C37</f>
        <v>0</v>
      </c>
    </row>
    <row r="38" spans="1:6" ht="15.75" thickBot="1" x14ac:dyDescent="0.3">
      <c r="A38" s="45" t="s">
        <v>22</v>
      </c>
      <c r="B38" s="57" t="s">
        <v>33</v>
      </c>
      <c r="C38" s="47"/>
      <c r="D38" s="48">
        <f>E38/1.1</f>
        <v>253.63636363636363</v>
      </c>
      <c r="E38" s="48">
        <v>279</v>
      </c>
      <c r="F38" s="49">
        <f>E38*C38</f>
        <v>0</v>
      </c>
    </row>
    <row r="39" spans="1:6" ht="15.75" thickBot="1" x14ac:dyDescent="0.3">
      <c r="A39" s="11" t="s">
        <v>90</v>
      </c>
      <c r="B39" s="12" t="s">
        <v>33</v>
      </c>
      <c r="C39" s="28"/>
      <c r="D39" s="19">
        <f>E39/1.1</f>
        <v>217.27272727272725</v>
      </c>
      <c r="E39" s="19">
        <v>239</v>
      </c>
      <c r="F39" s="43">
        <f>E39*C39</f>
        <v>0</v>
      </c>
    </row>
    <row r="40" spans="1:6" x14ac:dyDescent="0.25">
      <c r="A40" s="80" t="s">
        <v>23</v>
      </c>
      <c r="B40" s="4" t="s">
        <v>33</v>
      </c>
      <c r="C40" s="23"/>
      <c r="D40" s="81">
        <f>E40/1.1</f>
        <v>22.727272727272727</v>
      </c>
      <c r="E40" s="81">
        <v>25</v>
      </c>
      <c r="F40" s="82">
        <f>E40*(C40+C41)</f>
        <v>0</v>
      </c>
    </row>
    <row r="41" spans="1:6" ht="15.75" thickBot="1" x14ac:dyDescent="0.3">
      <c r="A41" s="88"/>
      <c r="B41" s="6" t="s">
        <v>34</v>
      </c>
      <c r="C41" s="25"/>
      <c r="D41" s="77"/>
      <c r="E41" s="77"/>
      <c r="F41" s="79"/>
    </row>
    <row r="42" spans="1:6" x14ac:dyDescent="0.25">
      <c r="A42" s="80" t="s">
        <v>24</v>
      </c>
      <c r="B42" s="4" t="s">
        <v>33</v>
      </c>
      <c r="C42" s="23"/>
      <c r="D42" s="81">
        <f>E42/1.1</f>
        <v>45.454545454545453</v>
      </c>
      <c r="E42" s="81">
        <v>50</v>
      </c>
      <c r="F42" s="82">
        <f>E42*(C42+C43)</f>
        <v>0</v>
      </c>
    </row>
    <row r="43" spans="1:6" ht="15.75" thickBot="1" x14ac:dyDescent="0.3">
      <c r="A43" s="83"/>
      <c r="B43" s="55" t="s">
        <v>34</v>
      </c>
      <c r="C43" s="56"/>
      <c r="D43" s="84"/>
      <c r="E43" s="84"/>
      <c r="F43" s="85"/>
    </row>
    <row r="44" spans="1:6" x14ac:dyDescent="0.25">
      <c r="A44" s="74" t="s">
        <v>86</v>
      </c>
      <c r="B44" s="7" t="s">
        <v>33</v>
      </c>
      <c r="C44" s="26"/>
      <c r="D44" s="76">
        <f>E44/1.1</f>
        <v>53.636363636363633</v>
      </c>
      <c r="E44" s="76">
        <v>59</v>
      </c>
      <c r="F44" s="78">
        <f>E44*(C44+C45)</f>
        <v>0</v>
      </c>
    </row>
    <row r="45" spans="1:6" ht="15.75" thickBot="1" x14ac:dyDescent="0.3">
      <c r="A45" s="75"/>
      <c r="B45" s="5" t="s">
        <v>34</v>
      </c>
      <c r="C45" s="24"/>
      <c r="D45" s="77"/>
      <c r="E45" s="77"/>
      <c r="F45" s="79"/>
    </row>
    <row r="46" spans="1:6" x14ac:dyDescent="0.25">
      <c r="A46" s="80" t="s">
        <v>25</v>
      </c>
      <c r="B46" s="4" t="s">
        <v>33</v>
      </c>
      <c r="C46" s="23"/>
      <c r="D46" s="81">
        <f>E46/1.1</f>
        <v>91.818181818181813</v>
      </c>
      <c r="E46" s="81">
        <v>101</v>
      </c>
      <c r="F46" s="82">
        <f>E46*(C46+C47)</f>
        <v>0</v>
      </c>
    </row>
    <row r="47" spans="1:6" ht="15.75" thickBot="1" x14ac:dyDescent="0.3">
      <c r="A47" s="88"/>
      <c r="B47" s="6" t="s">
        <v>34</v>
      </c>
      <c r="C47" s="25"/>
      <c r="D47" s="77"/>
      <c r="E47" s="77"/>
      <c r="F47" s="79"/>
    </row>
    <row r="48" spans="1:6" x14ac:dyDescent="0.25">
      <c r="A48" s="74" t="s">
        <v>27</v>
      </c>
      <c r="B48" s="7" t="s">
        <v>33</v>
      </c>
      <c r="C48" s="26"/>
      <c r="D48" s="81">
        <f>E48/1.1</f>
        <v>5.4545454545454541</v>
      </c>
      <c r="E48" s="81">
        <v>6</v>
      </c>
      <c r="F48" s="82">
        <f>E48*(C48+C49)</f>
        <v>0</v>
      </c>
    </row>
    <row r="49" spans="1:6" ht="15.75" thickBot="1" x14ac:dyDescent="0.3">
      <c r="A49" s="75"/>
      <c r="B49" s="5" t="s">
        <v>34</v>
      </c>
      <c r="C49" s="24"/>
      <c r="D49" s="77"/>
      <c r="E49" s="77"/>
      <c r="F49" s="79"/>
    </row>
    <row r="50" spans="1:6" x14ac:dyDescent="0.25">
      <c r="A50" s="80" t="s">
        <v>28</v>
      </c>
      <c r="B50" s="4" t="s">
        <v>33</v>
      </c>
      <c r="C50" s="23"/>
      <c r="D50" s="81">
        <f>E50/1.1</f>
        <v>22.727272727272727</v>
      </c>
      <c r="E50" s="81">
        <v>25</v>
      </c>
      <c r="F50" s="82">
        <f>E50*(C50+C51)</f>
        <v>0</v>
      </c>
    </row>
    <row r="51" spans="1:6" ht="15.75" thickBot="1" x14ac:dyDescent="0.3">
      <c r="A51" s="88"/>
      <c r="B51" s="6" t="s">
        <v>34</v>
      </c>
      <c r="C51" s="25"/>
      <c r="D51" s="77"/>
      <c r="E51" s="77"/>
      <c r="F51" s="79"/>
    </row>
    <row r="52" spans="1:6" x14ac:dyDescent="0.25">
      <c r="A52" s="80" t="s">
        <v>29</v>
      </c>
      <c r="B52" s="4" t="s">
        <v>33</v>
      </c>
      <c r="C52" s="23"/>
      <c r="D52" s="81">
        <f>E52/1.1</f>
        <v>62.72727272727272</v>
      </c>
      <c r="E52" s="81">
        <v>69</v>
      </c>
      <c r="F52" s="82">
        <f>E52*(C52+C53)</f>
        <v>0</v>
      </c>
    </row>
    <row r="53" spans="1:6" ht="15.75" thickBot="1" x14ac:dyDescent="0.3">
      <c r="A53" s="83"/>
      <c r="B53" s="55" t="s">
        <v>34</v>
      </c>
      <c r="C53" s="56"/>
      <c r="D53" s="84"/>
      <c r="E53" s="84"/>
      <c r="F53" s="85"/>
    </row>
    <row r="54" spans="1:6" x14ac:dyDescent="0.25">
      <c r="A54" s="74" t="s">
        <v>83</v>
      </c>
      <c r="B54" s="7" t="s">
        <v>33</v>
      </c>
      <c r="C54" s="26"/>
      <c r="D54" s="76">
        <f>E54/1.1</f>
        <v>99.090909090909079</v>
      </c>
      <c r="E54" s="76">
        <v>109</v>
      </c>
      <c r="F54" s="78">
        <f>E54*(C54+C55)</f>
        <v>0</v>
      </c>
    </row>
    <row r="55" spans="1:6" ht="15.75" thickBot="1" x14ac:dyDescent="0.3">
      <c r="A55" s="83"/>
      <c r="B55" s="55" t="s">
        <v>34</v>
      </c>
      <c r="C55" s="56"/>
      <c r="D55" s="84"/>
      <c r="E55" s="84"/>
      <c r="F55" s="85"/>
    </row>
    <row r="56" spans="1:6" x14ac:dyDescent="0.25">
      <c r="A56" s="74" t="s">
        <v>84</v>
      </c>
      <c r="B56" s="7" t="s">
        <v>33</v>
      </c>
      <c r="C56" s="26"/>
      <c r="D56" s="76">
        <f>E56/1.1</f>
        <v>53.636363636363633</v>
      </c>
      <c r="E56" s="76">
        <v>59</v>
      </c>
      <c r="F56" s="78">
        <f>E56*(C56+C57)</f>
        <v>0</v>
      </c>
    </row>
    <row r="57" spans="1:6" ht="15.75" thickBot="1" x14ac:dyDescent="0.3">
      <c r="A57" s="75"/>
      <c r="B57" s="5" t="s">
        <v>34</v>
      </c>
      <c r="C57" s="24"/>
      <c r="D57" s="77"/>
      <c r="E57" s="77"/>
      <c r="F57" s="79"/>
    </row>
    <row r="58" spans="1:6" x14ac:dyDescent="0.25">
      <c r="A58" s="80" t="s">
        <v>30</v>
      </c>
      <c r="B58" s="4" t="s">
        <v>33</v>
      </c>
      <c r="C58" s="23"/>
      <c r="D58" s="81">
        <f>E58/1.1</f>
        <v>153.62727272727273</v>
      </c>
      <c r="E58" s="81">
        <v>168.99</v>
      </c>
      <c r="F58" s="82">
        <f>E58*(C58+C59)</f>
        <v>0</v>
      </c>
    </row>
    <row r="59" spans="1:6" ht="15.75" thickBot="1" x14ac:dyDescent="0.3">
      <c r="A59" s="88"/>
      <c r="B59" s="6" t="s">
        <v>34</v>
      </c>
      <c r="C59" s="25"/>
      <c r="D59" s="77"/>
      <c r="E59" s="77"/>
      <c r="F59" s="79"/>
    </row>
    <row r="60" spans="1:6" x14ac:dyDescent="0.25">
      <c r="A60" s="11" t="s">
        <v>110</v>
      </c>
      <c r="B60" s="12" t="s">
        <v>33</v>
      </c>
      <c r="C60" s="28"/>
      <c r="D60" s="19">
        <f>E60/1.1</f>
        <v>626.36363636363626</v>
      </c>
      <c r="E60" s="19">
        <v>689</v>
      </c>
      <c r="F60" s="73">
        <f>E60*C60</f>
        <v>0</v>
      </c>
    </row>
    <row r="61" spans="1:6" x14ac:dyDescent="0.25">
      <c r="A61" s="11" t="s">
        <v>109</v>
      </c>
      <c r="B61" s="12" t="s">
        <v>33</v>
      </c>
      <c r="C61" s="28"/>
      <c r="D61" s="19">
        <f>E61/1.1</f>
        <v>671.81818181818176</v>
      </c>
      <c r="E61" s="19">
        <v>739</v>
      </c>
      <c r="F61" s="73">
        <f>E61*C61</f>
        <v>0</v>
      </c>
    </row>
    <row r="62" spans="1:6" ht="15.75" thickBot="1" x14ac:dyDescent="0.3">
      <c r="A62" s="11" t="s">
        <v>108</v>
      </c>
      <c r="B62" s="12"/>
      <c r="C62" s="28"/>
      <c r="D62" s="19">
        <f>E62/1.1</f>
        <v>362.72727272727269</v>
      </c>
      <c r="E62" s="19">
        <v>399</v>
      </c>
      <c r="F62" s="73">
        <f>E62*C62</f>
        <v>0</v>
      </c>
    </row>
    <row r="63" spans="1:6" ht="15.75" thickBot="1" x14ac:dyDescent="0.3">
      <c r="A63" s="45" t="s">
        <v>88</v>
      </c>
      <c r="B63" s="46"/>
      <c r="C63" s="47"/>
      <c r="D63" s="48">
        <f>E63/1.1</f>
        <v>53.636363636363633</v>
      </c>
      <c r="E63" s="48">
        <v>59</v>
      </c>
      <c r="F63" s="49">
        <f>E63*C63</f>
        <v>0</v>
      </c>
    </row>
    <row r="64" spans="1:6" ht="15.75" thickBot="1" x14ac:dyDescent="0.3">
      <c r="A64" s="50" t="s">
        <v>91</v>
      </c>
      <c r="B64" s="51"/>
      <c r="C64" s="52"/>
      <c r="D64" s="53">
        <f>E64/1.1</f>
        <v>71.818181818181813</v>
      </c>
      <c r="E64" s="53">
        <v>79</v>
      </c>
      <c r="F64" s="54">
        <f>E64*C64</f>
        <v>0</v>
      </c>
    </row>
    <row r="65" spans="1:8" ht="15.75" thickBot="1" x14ac:dyDescent="0.3">
      <c r="A65" s="50" t="s">
        <v>78</v>
      </c>
      <c r="B65" s="51"/>
      <c r="C65" s="52"/>
      <c r="D65" s="53">
        <f t="shared" ref="D65:D66" si="0">E65/1.1</f>
        <v>8.1818181818181817</v>
      </c>
      <c r="E65" s="53">
        <v>9</v>
      </c>
      <c r="F65" s="54">
        <f t="shared" ref="F65:F68" si="1">E65*C65</f>
        <v>0</v>
      </c>
    </row>
    <row r="66" spans="1:8" ht="15.75" thickBot="1" x14ac:dyDescent="0.3">
      <c r="A66" s="11" t="s">
        <v>103</v>
      </c>
      <c r="B66" s="13"/>
      <c r="C66" s="28"/>
      <c r="D66" s="19">
        <f t="shared" si="0"/>
        <v>26.36363636363636</v>
      </c>
      <c r="E66" s="19">
        <v>29</v>
      </c>
      <c r="F66" s="43">
        <f t="shared" si="1"/>
        <v>0</v>
      </c>
    </row>
    <row r="67" spans="1:8" ht="15.75" thickBot="1" x14ac:dyDescent="0.3">
      <c r="A67" s="8" t="s">
        <v>98</v>
      </c>
      <c r="B67" s="10"/>
      <c r="C67" s="27"/>
      <c r="D67" s="17">
        <f>E67/1.1</f>
        <v>144.54545454545453</v>
      </c>
      <c r="E67" s="17">
        <v>159</v>
      </c>
      <c r="F67" s="18">
        <f t="shared" si="1"/>
        <v>0</v>
      </c>
    </row>
    <row r="68" spans="1:8" ht="15.75" thickBot="1" x14ac:dyDescent="0.3">
      <c r="A68" s="45" t="s">
        <v>81</v>
      </c>
      <c r="B68" s="46"/>
      <c r="C68" s="47"/>
      <c r="D68" s="48">
        <f>E68/1.1</f>
        <v>135.45454545454544</v>
      </c>
      <c r="E68" s="48">
        <v>149</v>
      </c>
      <c r="F68" s="49">
        <f t="shared" si="1"/>
        <v>0</v>
      </c>
    </row>
    <row r="69" spans="1:8" ht="15.75" thickBot="1" x14ac:dyDescent="0.3">
      <c r="A69" s="50" t="s">
        <v>89</v>
      </c>
      <c r="B69" s="51"/>
      <c r="C69" s="52"/>
      <c r="D69" s="53">
        <f>E69</f>
        <v>0</v>
      </c>
      <c r="E69" s="53">
        <v>0</v>
      </c>
      <c r="F69" s="54">
        <f>E69*C69</f>
        <v>0</v>
      </c>
    </row>
    <row r="70" spans="1:8" ht="15.75" thickBot="1" x14ac:dyDescent="0.3">
      <c r="A70" s="59" t="s">
        <v>100</v>
      </c>
      <c r="B70" s="60"/>
      <c r="C70" s="61"/>
      <c r="D70" s="62">
        <f>E70/1.1</f>
        <v>109.09090909090908</v>
      </c>
      <c r="E70" s="62">
        <v>120</v>
      </c>
      <c r="F70" s="63">
        <f>E70*C70</f>
        <v>0</v>
      </c>
    </row>
    <row r="71" spans="1:8" x14ac:dyDescent="0.25">
      <c r="A71" s="1"/>
      <c r="B71" s="1"/>
      <c r="C71" s="1"/>
      <c r="D71" s="1"/>
      <c r="E71" s="1"/>
      <c r="F71" s="1"/>
    </row>
    <row r="72" spans="1:8" x14ac:dyDescent="0.25">
      <c r="A72" s="1"/>
      <c r="B72" s="1"/>
      <c r="C72" s="1"/>
      <c r="D72" s="1" t="s">
        <v>37</v>
      </c>
      <c r="E72" s="1"/>
      <c r="F72" s="20">
        <f>SUM(F20:F70)</f>
        <v>999</v>
      </c>
    </row>
    <row r="73" spans="1:8" x14ac:dyDescent="0.25">
      <c r="A73" s="1"/>
      <c r="B73" s="1"/>
      <c r="C73" s="1"/>
      <c r="D73" s="1" t="s">
        <v>59</v>
      </c>
      <c r="E73" s="1"/>
      <c r="F73" s="20">
        <f>Feuil7!AD458</f>
        <v>0</v>
      </c>
    </row>
    <row r="74" spans="1:8" x14ac:dyDescent="0.25">
      <c r="A74" s="1"/>
      <c r="B74" s="1"/>
      <c r="C74" s="1"/>
      <c r="D74" s="1" t="s">
        <v>39</v>
      </c>
      <c r="E74" s="1"/>
      <c r="F74" s="20">
        <f>F72-F73</f>
        <v>999</v>
      </c>
    </row>
    <row r="75" spans="1:8" x14ac:dyDescent="0.25">
      <c r="A75" s="1"/>
      <c r="B75" s="1"/>
      <c r="C75" s="1"/>
      <c r="D75" s="1"/>
      <c r="E75" s="1"/>
      <c r="F75" s="20"/>
    </row>
    <row r="76" spans="1:8" ht="70.5" customHeight="1" x14ac:dyDescent="0.25">
      <c r="A76" s="86" t="s">
        <v>101</v>
      </c>
      <c r="B76" s="86"/>
      <c r="C76" s="86"/>
      <c r="D76" s="86"/>
      <c r="E76" s="86"/>
      <c r="F76" s="29"/>
    </row>
    <row r="77" spans="1:8" x14ac:dyDescent="0.25">
      <c r="F77" s="21"/>
    </row>
    <row r="78" spans="1:8" ht="15.75" thickBot="1" x14ac:dyDescent="0.3">
      <c r="A78" t="s">
        <v>96</v>
      </c>
      <c r="F78" s="21"/>
    </row>
    <row r="79" spans="1:8" ht="15.75" thickBot="1" x14ac:dyDescent="0.3">
      <c r="A79" s="70" t="s">
        <v>105</v>
      </c>
      <c r="B79" s="64"/>
      <c r="C79" s="64"/>
      <c r="D79" s="71"/>
      <c r="E79" s="64"/>
      <c r="F79" s="68">
        <f>IF(F76&lt;=0,F74*0.04,"0")</f>
        <v>39.96</v>
      </c>
      <c r="H79" t="b">
        <v>1</v>
      </c>
    </row>
    <row r="80" spans="1:8" x14ac:dyDescent="0.25">
      <c r="F80" s="21"/>
      <c r="H80">
        <f>H79*1</f>
        <v>1</v>
      </c>
    </row>
    <row r="81" spans="1:6" x14ac:dyDescent="0.25">
      <c r="F81" s="21"/>
    </row>
    <row r="82" spans="1:6" x14ac:dyDescent="0.25">
      <c r="E82" s="1" t="s">
        <v>42</v>
      </c>
      <c r="F82" s="20">
        <f>F84-F83</f>
        <v>90.81818181818187</v>
      </c>
    </row>
    <row r="83" spans="1:6" x14ac:dyDescent="0.25">
      <c r="E83" s="1" t="s">
        <v>40</v>
      </c>
      <c r="F83" s="20">
        <f>F84/1.1</f>
        <v>908.18181818181813</v>
      </c>
    </row>
    <row r="84" spans="1:6" x14ac:dyDescent="0.25">
      <c r="E84" s="1" t="s">
        <v>41</v>
      </c>
      <c r="F84" s="22">
        <f>IF(F74-F76&lt;0,"0,00€",F74-F76)+IF(H80=1,0,F79)</f>
        <v>999</v>
      </c>
    </row>
    <row r="85" spans="1:6" x14ac:dyDescent="0.25">
      <c r="F85" s="21"/>
    </row>
    <row r="86" spans="1:6" x14ac:dyDescent="0.25">
      <c r="A86" s="31" t="s">
        <v>44</v>
      </c>
      <c r="B86" s="32"/>
      <c r="F86" s="21"/>
    </row>
    <row r="88" spans="1:6" ht="55.5" customHeight="1" x14ac:dyDescent="0.25">
      <c r="A88" s="87" t="s">
        <v>93</v>
      </c>
      <c r="B88" s="87"/>
      <c r="C88" s="87"/>
      <c r="D88" s="87"/>
      <c r="E88" s="87"/>
      <c r="F88" s="87"/>
    </row>
  </sheetData>
  <mergeCells count="74">
    <mergeCell ref="A20:A21"/>
    <mergeCell ref="A24:A25"/>
    <mergeCell ref="A26:A27"/>
    <mergeCell ref="A28:A29"/>
    <mergeCell ref="A32:A33"/>
    <mergeCell ref="A30:A31"/>
    <mergeCell ref="D20:D21"/>
    <mergeCell ref="E20:E21"/>
    <mergeCell ref="F20:F21"/>
    <mergeCell ref="D24:D25"/>
    <mergeCell ref="E24:E25"/>
    <mergeCell ref="F24:F25"/>
    <mergeCell ref="D32:D33"/>
    <mergeCell ref="E32:E33"/>
    <mergeCell ref="F32:F33"/>
    <mergeCell ref="A76:E76"/>
    <mergeCell ref="A88:F88"/>
    <mergeCell ref="A58:A59"/>
    <mergeCell ref="A40:A41"/>
    <mergeCell ref="A42:A43"/>
    <mergeCell ref="A46:A47"/>
    <mergeCell ref="A48:A49"/>
    <mergeCell ref="A50:A51"/>
    <mergeCell ref="A52:A53"/>
    <mergeCell ref="A34:A35"/>
    <mergeCell ref="D34:D35"/>
    <mergeCell ref="E34:E35"/>
    <mergeCell ref="F34:F35"/>
    <mergeCell ref="E26:E27"/>
    <mergeCell ref="F26:F27"/>
    <mergeCell ref="D28:D29"/>
    <mergeCell ref="E28:E29"/>
    <mergeCell ref="F28:F29"/>
    <mergeCell ref="D26:D27"/>
    <mergeCell ref="D40:D41"/>
    <mergeCell ref="E40:E41"/>
    <mergeCell ref="F40:F41"/>
    <mergeCell ref="D42:D43"/>
    <mergeCell ref="E42:E43"/>
    <mergeCell ref="F42:F43"/>
    <mergeCell ref="D46:D47"/>
    <mergeCell ref="E46:E47"/>
    <mergeCell ref="F46:F47"/>
    <mergeCell ref="D48:D49"/>
    <mergeCell ref="E48:E49"/>
    <mergeCell ref="F48:F49"/>
    <mergeCell ref="D50:D51"/>
    <mergeCell ref="E50:E51"/>
    <mergeCell ref="F50:F51"/>
    <mergeCell ref="D52:D53"/>
    <mergeCell ref="E52:E53"/>
    <mergeCell ref="F52:F53"/>
    <mergeCell ref="D54:D55"/>
    <mergeCell ref="E54:E55"/>
    <mergeCell ref="F54:F55"/>
    <mergeCell ref="D58:D59"/>
    <mergeCell ref="E58:E59"/>
    <mergeCell ref="F58:F59"/>
    <mergeCell ref="A56:A57"/>
    <mergeCell ref="D56:D57"/>
    <mergeCell ref="E56:E57"/>
    <mergeCell ref="F56:F57"/>
    <mergeCell ref="A22:A23"/>
    <mergeCell ref="D22:D23"/>
    <mergeCell ref="E22:E23"/>
    <mergeCell ref="F22:F23"/>
    <mergeCell ref="A44:A45"/>
    <mergeCell ref="D44:D45"/>
    <mergeCell ref="E44:E45"/>
    <mergeCell ref="F44:F45"/>
    <mergeCell ref="D30:D31"/>
    <mergeCell ref="E30:E31"/>
    <mergeCell ref="F30:F31"/>
    <mergeCell ref="A54:A5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77</xdr:row>
                    <xdr:rowOff>161925</xdr:rowOff>
                  </from>
                  <to>
                    <xdr:col>3</xdr:col>
                    <xdr:colOff>19050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161925</xdr:rowOff>
                  </from>
                  <to>
                    <xdr:col>3</xdr:col>
                    <xdr:colOff>781050</xdr:colOff>
                    <xdr:row>79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H88"/>
  <sheetViews>
    <sheetView topLeftCell="A50" workbookViewId="0">
      <selection activeCell="B72" sqref="B72"/>
    </sheetView>
  </sheetViews>
  <sheetFormatPr baseColWidth="10" defaultRowHeight="15" x14ac:dyDescent="0.25"/>
  <cols>
    <col min="1" max="1" width="79" customWidth="1"/>
    <col min="4" max="4" width="14" customWidth="1"/>
    <col min="5" max="5" width="12.7109375" customWidth="1"/>
    <col min="6" max="6" width="14.7109375" customWidth="1"/>
    <col min="8" max="8" width="0" hidden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0.25" x14ac:dyDescent="0.3">
      <c r="A4" s="14"/>
      <c r="B4" s="14"/>
      <c r="C4" s="16" t="s">
        <v>5</v>
      </c>
      <c r="E4" s="30"/>
      <c r="F4" s="14"/>
    </row>
    <row r="5" spans="1:6" x14ac:dyDescent="0.25">
      <c r="A5" s="14"/>
      <c r="B5" s="14"/>
      <c r="C5" s="14"/>
      <c r="D5" s="14"/>
      <c r="E5" s="14"/>
      <c r="F5" s="14"/>
    </row>
    <row r="6" spans="1:6" x14ac:dyDescent="0.25">
      <c r="A6" s="14"/>
      <c r="B6" s="14"/>
      <c r="C6" s="14"/>
      <c r="D6" s="14"/>
      <c r="E6" s="14"/>
      <c r="F6" s="14"/>
    </row>
    <row r="7" spans="1:6" x14ac:dyDescent="0.25">
      <c r="A7" s="14" t="s">
        <v>0</v>
      </c>
      <c r="B7" s="14"/>
      <c r="C7" s="14"/>
      <c r="D7" s="14"/>
      <c r="E7" s="14"/>
      <c r="F7" s="14"/>
    </row>
    <row r="8" spans="1:6" x14ac:dyDescent="0.25">
      <c r="A8" s="14" t="s">
        <v>1</v>
      </c>
      <c r="B8" s="14"/>
      <c r="C8" s="14"/>
      <c r="D8" s="14"/>
      <c r="E8" s="14"/>
      <c r="F8" s="14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14" t="s">
        <v>4</v>
      </c>
      <c r="B10" s="14"/>
      <c r="C10" s="14" t="s">
        <v>9</v>
      </c>
      <c r="D10" s="35">
        <f>'COMMANDE PARTICULIER'!D10</f>
        <v>0</v>
      </c>
      <c r="E10" s="34"/>
      <c r="F10" s="34"/>
    </row>
    <row r="11" spans="1:6" x14ac:dyDescent="0.25">
      <c r="A11" s="14" t="s">
        <v>3</v>
      </c>
      <c r="B11" s="14"/>
      <c r="C11" s="14" t="s">
        <v>6</v>
      </c>
      <c r="D11" s="35">
        <f>'COMMANDE PARTICULIER'!D11</f>
        <v>0</v>
      </c>
      <c r="E11" s="30"/>
      <c r="F11" s="30"/>
    </row>
    <row r="12" spans="1:6" x14ac:dyDescent="0.25">
      <c r="A12" s="14"/>
      <c r="B12" s="14"/>
      <c r="C12" s="14" t="s">
        <v>7</v>
      </c>
      <c r="D12" s="35">
        <f>'COMMANDE PARTICULIER'!D12</f>
        <v>0</v>
      </c>
      <c r="E12" s="30"/>
      <c r="F12" s="30"/>
    </row>
    <row r="13" spans="1:6" x14ac:dyDescent="0.25">
      <c r="A13" s="14"/>
      <c r="B13" s="14"/>
      <c r="C13" s="14" t="s">
        <v>8</v>
      </c>
      <c r="D13" s="35">
        <f>'COMMANDE PARTICULIER'!D13</f>
        <v>0</v>
      </c>
      <c r="E13" s="30"/>
      <c r="F13" s="30"/>
    </row>
    <row r="14" spans="1:6" x14ac:dyDescent="0.25">
      <c r="A14" s="14"/>
      <c r="B14" s="14"/>
      <c r="C14" s="14" t="s">
        <v>10</v>
      </c>
      <c r="D14" s="35">
        <f>'COMMANDE PARTICULIER'!D14</f>
        <v>0</v>
      </c>
      <c r="E14" s="30"/>
      <c r="F14" s="30"/>
    </row>
    <row r="15" spans="1:6" x14ac:dyDescent="0.25">
      <c r="A15" s="14"/>
      <c r="B15" s="14"/>
      <c r="C15" s="14" t="s">
        <v>11</v>
      </c>
      <c r="D15" s="35">
        <f>'COMMANDE PARTICULIER'!D15</f>
        <v>0</v>
      </c>
      <c r="E15" s="30"/>
      <c r="F15" s="30"/>
    </row>
    <row r="16" spans="1:6" x14ac:dyDescent="0.25">
      <c r="A16" s="14"/>
      <c r="B16" s="14"/>
      <c r="C16" s="14"/>
      <c r="D16" s="14"/>
      <c r="E16" s="14"/>
      <c r="F16" s="14"/>
    </row>
    <row r="17" spans="1:6" x14ac:dyDescent="0.25">
      <c r="A17" s="30" t="s">
        <v>36</v>
      </c>
      <c r="B17" s="30"/>
      <c r="C17" s="14"/>
      <c r="D17" s="14"/>
      <c r="E17" s="14"/>
      <c r="F17" s="14"/>
    </row>
    <row r="18" spans="1:6" x14ac:dyDescent="0.25">
      <c r="A18" s="1"/>
      <c r="B18" s="1"/>
      <c r="C18" s="1"/>
      <c r="D18" s="1"/>
      <c r="E18" s="1"/>
      <c r="F18" s="1"/>
    </row>
    <row r="19" spans="1:6" ht="31.5" customHeight="1" x14ac:dyDescent="0.25">
      <c r="A19" s="2" t="s">
        <v>12</v>
      </c>
      <c r="B19" s="3" t="s">
        <v>13</v>
      </c>
      <c r="C19" s="3" t="s">
        <v>14</v>
      </c>
      <c r="D19" s="3" t="s">
        <v>26</v>
      </c>
      <c r="E19" s="3" t="s">
        <v>32</v>
      </c>
      <c r="F19" s="3" t="s">
        <v>31</v>
      </c>
    </row>
    <row r="20" spans="1:6" x14ac:dyDescent="0.25">
      <c r="A20" s="103" t="s">
        <v>104</v>
      </c>
      <c r="B20" s="104" t="s">
        <v>33</v>
      </c>
      <c r="C20" s="105">
        <f>'COMMANDE PARTICULIER'!C20</f>
        <v>1</v>
      </c>
      <c r="D20" s="106">
        <f>E20/1.1</f>
        <v>908.18181818181813</v>
      </c>
      <c r="E20" s="107">
        <v>999</v>
      </c>
      <c r="F20" s="108">
        <f>E20*(C20+C21)</f>
        <v>999</v>
      </c>
    </row>
    <row r="21" spans="1:6" x14ac:dyDescent="0.25">
      <c r="A21" s="109"/>
      <c r="B21" s="110" t="s">
        <v>34</v>
      </c>
      <c r="C21" s="102">
        <f>'COMMANDE PARTICULIER'!C21</f>
        <v>0</v>
      </c>
      <c r="D21" s="111"/>
      <c r="E21" s="111"/>
      <c r="F21" s="112"/>
    </row>
    <row r="22" spans="1:6" x14ac:dyDescent="0.25">
      <c r="A22" s="113" t="s">
        <v>85</v>
      </c>
      <c r="B22" s="104" t="s">
        <v>33</v>
      </c>
      <c r="C22" s="105">
        <f>'COMMANDE PARTICULIER'!C22</f>
        <v>0</v>
      </c>
      <c r="D22" s="106">
        <f>E22/1.1</f>
        <v>135.45454545454544</v>
      </c>
      <c r="E22" s="107">
        <v>149</v>
      </c>
      <c r="F22" s="108">
        <f>E22*(C22+C23)</f>
        <v>0</v>
      </c>
    </row>
    <row r="23" spans="1:6" x14ac:dyDescent="0.25">
      <c r="A23" s="114"/>
      <c r="B23" s="115" t="s">
        <v>34</v>
      </c>
      <c r="C23" s="116">
        <f>'COMMANDE PARTICULIER'!C23</f>
        <v>0</v>
      </c>
      <c r="D23" s="117"/>
      <c r="E23" s="111"/>
      <c r="F23" s="112"/>
    </row>
    <row r="24" spans="1:6" x14ac:dyDescent="0.25">
      <c r="A24" s="113" t="s">
        <v>16</v>
      </c>
      <c r="B24" s="104" t="s">
        <v>35</v>
      </c>
      <c r="C24" s="105">
        <f>'COMMANDE PARTICULIER'!C24</f>
        <v>0</v>
      </c>
      <c r="D24" s="106">
        <f>E24/1.1</f>
        <v>89.999999999999986</v>
      </c>
      <c r="E24" s="107">
        <v>99</v>
      </c>
      <c r="F24" s="108">
        <f>E24*(C24+C25)</f>
        <v>0</v>
      </c>
    </row>
    <row r="25" spans="1:6" x14ac:dyDescent="0.25">
      <c r="A25" s="114"/>
      <c r="B25" s="115" t="s">
        <v>34</v>
      </c>
      <c r="C25" s="116">
        <f>'COMMANDE PARTICULIER'!C25</f>
        <v>0</v>
      </c>
      <c r="D25" s="117"/>
      <c r="E25" s="111"/>
      <c r="F25" s="112"/>
    </row>
    <row r="26" spans="1:6" x14ac:dyDescent="0.25">
      <c r="A26" s="113" t="s">
        <v>17</v>
      </c>
      <c r="B26" s="104" t="s">
        <v>35</v>
      </c>
      <c r="C26" s="105">
        <f>'COMMANDE PARTICULIER'!C26</f>
        <v>0</v>
      </c>
      <c r="D26" s="106">
        <f>E26/1.1</f>
        <v>45.454545454545453</v>
      </c>
      <c r="E26" s="107">
        <v>50</v>
      </c>
      <c r="F26" s="108">
        <f>E26*(C26+C27)</f>
        <v>0</v>
      </c>
    </row>
    <row r="27" spans="1:6" x14ac:dyDescent="0.25">
      <c r="A27" s="114"/>
      <c r="B27" s="115" t="s">
        <v>34</v>
      </c>
      <c r="C27" s="116">
        <f>'COMMANDE PARTICULIER'!C27</f>
        <v>0</v>
      </c>
      <c r="D27" s="117"/>
      <c r="E27" s="111"/>
      <c r="F27" s="112"/>
    </row>
    <row r="28" spans="1:6" x14ac:dyDescent="0.25">
      <c r="A28" s="113" t="s">
        <v>18</v>
      </c>
      <c r="B28" s="104" t="s">
        <v>33</v>
      </c>
      <c r="C28" s="105">
        <f>'COMMANDE PARTICULIER'!C28</f>
        <v>0</v>
      </c>
      <c r="D28" s="106">
        <f>E28/1.1</f>
        <v>27.27272727272727</v>
      </c>
      <c r="E28" s="107">
        <v>30</v>
      </c>
      <c r="F28" s="108">
        <f>E28*(C28+C29)</f>
        <v>0</v>
      </c>
    </row>
    <row r="29" spans="1:6" x14ac:dyDescent="0.25">
      <c r="A29" s="114"/>
      <c r="B29" s="115" t="s">
        <v>34</v>
      </c>
      <c r="C29" s="116">
        <f>'COMMANDE PARTICULIER'!C29</f>
        <v>0</v>
      </c>
      <c r="D29" s="117"/>
      <c r="E29" s="111"/>
      <c r="F29" s="112"/>
    </row>
    <row r="30" spans="1:6" x14ac:dyDescent="0.25">
      <c r="A30" s="113" t="s">
        <v>82</v>
      </c>
      <c r="B30" s="104" t="s">
        <v>33</v>
      </c>
      <c r="C30" s="105">
        <f>'COMMANDE PARTICULIER'!C30</f>
        <v>0</v>
      </c>
      <c r="D30" s="106">
        <f>E30/1.1</f>
        <v>49.999999999999993</v>
      </c>
      <c r="E30" s="107">
        <v>55</v>
      </c>
      <c r="F30" s="108">
        <f>E30*(C30+C31)</f>
        <v>0</v>
      </c>
    </row>
    <row r="31" spans="1:6" x14ac:dyDescent="0.25">
      <c r="A31" s="114"/>
      <c r="B31" s="115" t="s">
        <v>34</v>
      </c>
      <c r="C31" s="116">
        <f>'COMMANDE PARTICULIER'!C31</f>
        <v>0</v>
      </c>
      <c r="D31" s="117"/>
      <c r="E31" s="111"/>
      <c r="F31" s="112"/>
    </row>
    <row r="32" spans="1:6" x14ac:dyDescent="0.25">
      <c r="A32" s="113" t="s">
        <v>21</v>
      </c>
      <c r="B32" s="104" t="s">
        <v>33</v>
      </c>
      <c r="C32" s="105">
        <f>'COMMANDE PARTICULIER'!C32</f>
        <v>0</v>
      </c>
      <c r="D32" s="106">
        <f>E32/1.1</f>
        <v>104.53636363636362</v>
      </c>
      <c r="E32" s="107">
        <v>114.99</v>
      </c>
      <c r="F32" s="108">
        <f>E32*(C32+C33)</f>
        <v>0</v>
      </c>
    </row>
    <row r="33" spans="1:6" x14ac:dyDescent="0.25">
      <c r="A33" s="114"/>
      <c r="B33" s="115" t="s">
        <v>34</v>
      </c>
      <c r="C33" s="116">
        <f>'COMMANDE PARTICULIER'!C33</f>
        <v>0</v>
      </c>
      <c r="D33" s="117"/>
      <c r="E33" s="111"/>
      <c r="F33" s="112"/>
    </row>
    <row r="34" spans="1:6" x14ac:dyDescent="0.25">
      <c r="A34" s="113" t="s">
        <v>19</v>
      </c>
      <c r="B34" s="104" t="s">
        <v>33</v>
      </c>
      <c r="C34" s="105">
        <f>'COMMANDE PARTICULIER'!C34</f>
        <v>0</v>
      </c>
      <c r="D34" s="106">
        <f>E34/1.1</f>
        <v>126.36363636363636</v>
      </c>
      <c r="E34" s="107">
        <v>139</v>
      </c>
      <c r="F34" s="108">
        <f>E34*(C34+C35)</f>
        <v>0</v>
      </c>
    </row>
    <row r="35" spans="1:6" x14ac:dyDescent="0.25">
      <c r="A35" s="114"/>
      <c r="B35" s="115" t="s">
        <v>34</v>
      </c>
      <c r="C35" s="116">
        <f>'COMMANDE PARTICULIER'!C35</f>
        <v>0</v>
      </c>
      <c r="D35" s="117"/>
      <c r="E35" s="111"/>
      <c r="F35" s="112"/>
    </row>
    <row r="36" spans="1:6" x14ac:dyDescent="0.25">
      <c r="A36" s="118" t="s">
        <v>87</v>
      </c>
      <c r="B36" s="119" t="s">
        <v>33</v>
      </c>
      <c r="C36" s="120">
        <f>'COMMANDE PARTICULIER'!C36</f>
        <v>0</v>
      </c>
      <c r="D36" s="121">
        <f>E36/1.1</f>
        <v>208.18181818181816</v>
      </c>
      <c r="E36" s="122">
        <v>229</v>
      </c>
      <c r="F36" s="123">
        <f>E36*C36</f>
        <v>0</v>
      </c>
    </row>
    <row r="37" spans="1:6" x14ac:dyDescent="0.25">
      <c r="A37" s="11" t="s">
        <v>20</v>
      </c>
      <c r="B37" s="100" t="s">
        <v>33</v>
      </c>
      <c r="C37" s="99">
        <f>'COMMANDE PARTICULIER'!C37</f>
        <v>0</v>
      </c>
      <c r="D37" s="101">
        <f>E37/1.1</f>
        <v>235.45454545454544</v>
      </c>
      <c r="E37" s="19">
        <v>259</v>
      </c>
      <c r="F37" s="73">
        <f>E37*C37</f>
        <v>0</v>
      </c>
    </row>
    <row r="38" spans="1:6" x14ac:dyDescent="0.25">
      <c r="A38" s="118" t="s">
        <v>22</v>
      </c>
      <c r="B38" s="119" t="s">
        <v>33</v>
      </c>
      <c r="C38" s="120">
        <f>'COMMANDE PARTICULIER'!C38</f>
        <v>0</v>
      </c>
      <c r="D38" s="121">
        <f>E38/1.1</f>
        <v>253.63636363636363</v>
      </c>
      <c r="E38" s="122">
        <v>279</v>
      </c>
      <c r="F38" s="123">
        <f>E38*C38</f>
        <v>0</v>
      </c>
    </row>
    <row r="39" spans="1:6" x14ac:dyDescent="0.25">
      <c r="A39" s="11" t="s">
        <v>90</v>
      </c>
      <c r="B39" s="100" t="s">
        <v>33</v>
      </c>
      <c r="C39" s="99">
        <f>'COMMANDE PARTICULIER'!C39</f>
        <v>0</v>
      </c>
      <c r="D39" s="101">
        <f>E39/1.1</f>
        <v>217.27272727272725</v>
      </c>
      <c r="E39" s="19">
        <v>239</v>
      </c>
      <c r="F39" s="73">
        <f>E39*C39</f>
        <v>0</v>
      </c>
    </row>
    <row r="40" spans="1:6" x14ac:dyDescent="0.25">
      <c r="A40" s="113" t="s">
        <v>23</v>
      </c>
      <c r="B40" s="104" t="s">
        <v>33</v>
      </c>
      <c r="C40" s="105">
        <f>'COMMANDE PARTICULIER'!C40</f>
        <v>0</v>
      </c>
      <c r="D40" s="106">
        <f>E40/1.1</f>
        <v>22.727272727272727</v>
      </c>
      <c r="E40" s="107">
        <v>25</v>
      </c>
      <c r="F40" s="108">
        <f>E40*(C40+C41)</f>
        <v>0</v>
      </c>
    </row>
    <row r="41" spans="1:6" x14ac:dyDescent="0.25">
      <c r="A41" s="114"/>
      <c r="B41" s="115" t="s">
        <v>34</v>
      </c>
      <c r="C41" s="116">
        <f>'COMMANDE PARTICULIER'!C41</f>
        <v>0</v>
      </c>
      <c r="D41" s="117"/>
      <c r="E41" s="111"/>
      <c r="F41" s="112"/>
    </row>
    <row r="42" spans="1:6" x14ac:dyDescent="0.25">
      <c r="A42" s="113" t="s">
        <v>24</v>
      </c>
      <c r="B42" s="104" t="s">
        <v>33</v>
      </c>
      <c r="C42" s="105">
        <f>'COMMANDE PARTICULIER'!C42</f>
        <v>0</v>
      </c>
      <c r="D42" s="106">
        <f>E42/1.1</f>
        <v>45.454545454545453</v>
      </c>
      <c r="E42" s="107">
        <v>50</v>
      </c>
      <c r="F42" s="108">
        <f>E42*(C42+C43)</f>
        <v>0</v>
      </c>
    </row>
    <row r="43" spans="1:6" x14ac:dyDescent="0.25">
      <c r="A43" s="114"/>
      <c r="B43" s="115" t="s">
        <v>34</v>
      </c>
      <c r="C43" s="116">
        <f>'COMMANDE PARTICULIER'!C43</f>
        <v>0</v>
      </c>
      <c r="D43" s="117"/>
      <c r="E43" s="111"/>
      <c r="F43" s="112"/>
    </row>
    <row r="44" spans="1:6" x14ac:dyDescent="0.25">
      <c r="A44" s="113" t="s">
        <v>86</v>
      </c>
      <c r="B44" s="104" t="s">
        <v>33</v>
      </c>
      <c r="C44" s="105">
        <f>'COMMANDE PARTICULIER'!C44</f>
        <v>0</v>
      </c>
      <c r="D44" s="106">
        <f>E44/1.1</f>
        <v>53.636363636363633</v>
      </c>
      <c r="E44" s="107">
        <v>59</v>
      </c>
      <c r="F44" s="108">
        <f>E44*(C44+C45)</f>
        <v>0</v>
      </c>
    </row>
    <row r="45" spans="1:6" x14ac:dyDescent="0.25">
      <c r="A45" s="114"/>
      <c r="B45" s="115" t="s">
        <v>34</v>
      </c>
      <c r="C45" s="116">
        <f>'COMMANDE PARTICULIER'!C45</f>
        <v>0</v>
      </c>
      <c r="D45" s="117"/>
      <c r="E45" s="111"/>
      <c r="F45" s="112"/>
    </row>
    <row r="46" spans="1:6" x14ac:dyDescent="0.25">
      <c r="A46" s="113" t="s">
        <v>25</v>
      </c>
      <c r="B46" s="104" t="s">
        <v>33</v>
      </c>
      <c r="C46" s="105">
        <f>'COMMANDE PARTICULIER'!C46</f>
        <v>0</v>
      </c>
      <c r="D46" s="106">
        <f>E46/1.1</f>
        <v>91.818181818181813</v>
      </c>
      <c r="E46" s="107">
        <v>101</v>
      </c>
      <c r="F46" s="108">
        <f>E46*(C46+C47)</f>
        <v>0</v>
      </c>
    </row>
    <row r="47" spans="1:6" x14ac:dyDescent="0.25">
      <c r="A47" s="114"/>
      <c r="B47" s="115" t="s">
        <v>34</v>
      </c>
      <c r="C47" s="116">
        <f>'COMMANDE PARTICULIER'!C47</f>
        <v>0</v>
      </c>
      <c r="D47" s="117"/>
      <c r="E47" s="111"/>
      <c r="F47" s="112"/>
    </row>
    <row r="48" spans="1:6" x14ac:dyDescent="0.25">
      <c r="A48" s="113" t="s">
        <v>27</v>
      </c>
      <c r="B48" s="104" t="s">
        <v>33</v>
      </c>
      <c r="C48" s="105">
        <f>'COMMANDE PARTICULIER'!C48</f>
        <v>0</v>
      </c>
      <c r="D48" s="106">
        <f>E48/1.1</f>
        <v>5.4545454545454541</v>
      </c>
      <c r="E48" s="107">
        <v>6</v>
      </c>
      <c r="F48" s="108">
        <f>E48*(C48+C49)</f>
        <v>0</v>
      </c>
    </row>
    <row r="49" spans="1:6" x14ac:dyDescent="0.25">
      <c r="A49" s="114"/>
      <c r="B49" s="115" t="s">
        <v>34</v>
      </c>
      <c r="C49" s="116">
        <f>'COMMANDE PARTICULIER'!C49</f>
        <v>0</v>
      </c>
      <c r="D49" s="117"/>
      <c r="E49" s="111"/>
      <c r="F49" s="112"/>
    </row>
    <row r="50" spans="1:6" x14ac:dyDescent="0.25">
      <c r="A50" s="113" t="s">
        <v>28</v>
      </c>
      <c r="B50" s="104" t="s">
        <v>33</v>
      </c>
      <c r="C50" s="105">
        <f>'COMMANDE PARTICULIER'!C50</f>
        <v>0</v>
      </c>
      <c r="D50" s="106">
        <f>E50/1.1</f>
        <v>22.727272727272727</v>
      </c>
      <c r="E50" s="107">
        <v>25</v>
      </c>
      <c r="F50" s="108">
        <f>E50*(C50+C51)</f>
        <v>0</v>
      </c>
    </row>
    <row r="51" spans="1:6" x14ac:dyDescent="0.25">
      <c r="A51" s="114"/>
      <c r="B51" s="115" t="s">
        <v>34</v>
      </c>
      <c r="C51" s="116">
        <f>'COMMANDE PARTICULIER'!C51</f>
        <v>0</v>
      </c>
      <c r="D51" s="117"/>
      <c r="E51" s="111"/>
      <c r="F51" s="112"/>
    </row>
    <row r="52" spans="1:6" x14ac:dyDescent="0.25">
      <c r="A52" s="113" t="s">
        <v>29</v>
      </c>
      <c r="B52" s="104" t="s">
        <v>33</v>
      </c>
      <c r="C52" s="105">
        <f>'COMMANDE PARTICULIER'!C52</f>
        <v>0</v>
      </c>
      <c r="D52" s="106">
        <f>E52/1.1</f>
        <v>62.72727272727272</v>
      </c>
      <c r="E52" s="107">
        <v>69</v>
      </c>
      <c r="F52" s="108">
        <f>E52*(C52+C53)</f>
        <v>0</v>
      </c>
    </row>
    <row r="53" spans="1:6" x14ac:dyDescent="0.25">
      <c r="A53" s="114"/>
      <c r="B53" s="115" t="s">
        <v>34</v>
      </c>
      <c r="C53" s="116">
        <f>'COMMANDE PARTICULIER'!C53</f>
        <v>0</v>
      </c>
      <c r="D53" s="117"/>
      <c r="E53" s="111"/>
      <c r="F53" s="112"/>
    </row>
    <row r="54" spans="1:6" x14ac:dyDescent="0.25">
      <c r="A54" s="113" t="s">
        <v>83</v>
      </c>
      <c r="B54" s="104" t="s">
        <v>33</v>
      </c>
      <c r="C54" s="105">
        <f>'COMMANDE PARTICULIER'!C54</f>
        <v>0</v>
      </c>
      <c r="D54" s="106">
        <f>E54/1.1</f>
        <v>99.090909090909079</v>
      </c>
      <c r="E54" s="107">
        <v>109</v>
      </c>
      <c r="F54" s="108">
        <f>E54*(C54+C55)</f>
        <v>0</v>
      </c>
    </row>
    <row r="55" spans="1:6" x14ac:dyDescent="0.25">
      <c r="A55" s="114"/>
      <c r="B55" s="115" t="s">
        <v>34</v>
      </c>
      <c r="C55" s="116">
        <f>'COMMANDE PARTICULIER'!C55</f>
        <v>0</v>
      </c>
      <c r="D55" s="117"/>
      <c r="E55" s="111"/>
      <c r="F55" s="112"/>
    </row>
    <row r="56" spans="1:6" x14ac:dyDescent="0.25">
      <c r="A56" s="113" t="s">
        <v>84</v>
      </c>
      <c r="B56" s="104" t="s">
        <v>33</v>
      </c>
      <c r="C56" s="105">
        <f>'COMMANDE PARTICULIER'!C56</f>
        <v>0</v>
      </c>
      <c r="D56" s="106">
        <f>E56/1.1</f>
        <v>53.636363636363633</v>
      </c>
      <c r="E56" s="107">
        <v>59</v>
      </c>
      <c r="F56" s="108">
        <f>E56*(C56+C57)</f>
        <v>0</v>
      </c>
    </row>
    <row r="57" spans="1:6" x14ac:dyDescent="0.25">
      <c r="A57" s="114"/>
      <c r="B57" s="115" t="s">
        <v>34</v>
      </c>
      <c r="C57" s="116">
        <f>'COMMANDE PARTICULIER'!C57</f>
        <v>0</v>
      </c>
      <c r="D57" s="117"/>
      <c r="E57" s="111"/>
      <c r="F57" s="112"/>
    </row>
    <row r="58" spans="1:6" x14ac:dyDescent="0.25">
      <c r="A58" s="113" t="s">
        <v>30</v>
      </c>
      <c r="B58" s="104" t="s">
        <v>33</v>
      </c>
      <c r="C58" s="105">
        <f>'COMMANDE PARTICULIER'!C58</f>
        <v>0</v>
      </c>
      <c r="D58" s="106">
        <f>E58/1.1</f>
        <v>153.62727272727273</v>
      </c>
      <c r="E58" s="107">
        <v>168.99</v>
      </c>
      <c r="F58" s="108">
        <f>E58*(C58+C59)</f>
        <v>0</v>
      </c>
    </row>
    <row r="59" spans="1:6" x14ac:dyDescent="0.25">
      <c r="A59" s="114"/>
      <c r="B59" s="115" t="s">
        <v>34</v>
      </c>
      <c r="C59" s="116">
        <f>'COMMANDE PARTICULIER'!C59</f>
        <v>0</v>
      </c>
      <c r="D59" s="117"/>
      <c r="E59" s="111"/>
      <c r="F59" s="112"/>
    </row>
    <row r="60" spans="1:6" x14ac:dyDescent="0.25">
      <c r="A60" s="124" t="s">
        <v>110</v>
      </c>
      <c r="B60" s="125" t="s">
        <v>33</v>
      </c>
      <c r="C60" s="105">
        <f>'COMMANDE PARTICULIER'!C60</f>
        <v>0</v>
      </c>
      <c r="D60" s="126">
        <f>E60/1.1</f>
        <v>626.36363636363626</v>
      </c>
      <c r="E60" s="127">
        <v>689</v>
      </c>
      <c r="F60" s="128">
        <f>E60*C60</f>
        <v>0</v>
      </c>
    </row>
    <row r="61" spans="1:6" x14ac:dyDescent="0.25">
      <c r="A61" s="11" t="s">
        <v>109</v>
      </c>
      <c r="B61" s="100" t="s">
        <v>33</v>
      </c>
      <c r="C61" s="99">
        <f>'COMMANDE PARTICULIER'!C61</f>
        <v>0</v>
      </c>
      <c r="D61" s="101">
        <f>E61/1.1</f>
        <v>671.81818181818176</v>
      </c>
      <c r="E61" s="19">
        <v>739</v>
      </c>
      <c r="F61" s="73">
        <f>E61*C61</f>
        <v>0</v>
      </c>
    </row>
    <row r="62" spans="1:6" x14ac:dyDescent="0.25">
      <c r="A62" s="129" t="s">
        <v>108</v>
      </c>
      <c r="B62" s="130"/>
      <c r="C62" s="116">
        <f>'COMMANDE PARTICULIER'!C62</f>
        <v>0</v>
      </c>
      <c r="D62" s="131">
        <f>E62/1.1</f>
        <v>362.72727272727269</v>
      </c>
      <c r="E62" s="132">
        <v>399</v>
      </c>
      <c r="F62" s="133">
        <f>E62*C62</f>
        <v>0</v>
      </c>
    </row>
    <row r="63" spans="1:6" x14ac:dyDescent="0.25">
      <c r="A63" s="118" t="s">
        <v>88</v>
      </c>
      <c r="B63" s="134"/>
      <c r="C63" s="135">
        <f>'COMMANDE PARTICULIER'!C63</f>
        <v>0</v>
      </c>
      <c r="D63" s="122">
        <f>E63/1.1</f>
        <v>53.636363636363633</v>
      </c>
      <c r="E63" s="122">
        <v>59</v>
      </c>
      <c r="F63" s="123">
        <f>E63*C63</f>
        <v>0</v>
      </c>
    </row>
    <row r="64" spans="1:6" x14ac:dyDescent="0.25">
      <c r="A64" s="118" t="s">
        <v>91</v>
      </c>
      <c r="B64" s="134"/>
      <c r="C64" s="135">
        <f>'COMMANDE PARTICULIER'!C64</f>
        <v>0</v>
      </c>
      <c r="D64" s="122">
        <f>E64/1.1</f>
        <v>71.818181818181813</v>
      </c>
      <c r="E64" s="122">
        <v>79</v>
      </c>
      <c r="F64" s="123">
        <f>E64*C64</f>
        <v>0</v>
      </c>
    </row>
    <row r="65" spans="1:8" x14ac:dyDescent="0.25">
      <c r="A65" s="11" t="s">
        <v>78</v>
      </c>
      <c r="B65" s="13"/>
      <c r="C65" s="28">
        <f>'COMMANDE PARTICULIER'!C65</f>
        <v>0</v>
      </c>
      <c r="D65" s="19">
        <f t="shared" ref="D65:D66" si="0">E65/1.1</f>
        <v>8.1818181818181817</v>
      </c>
      <c r="E65" s="19">
        <v>9</v>
      </c>
      <c r="F65" s="73">
        <f t="shared" ref="F65:F68" si="1">E65*C65</f>
        <v>0</v>
      </c>
    </row>
    <row r="66" spans="1:8" x14ac:dyDescent="0.25">
      <c r="A66" s="118" t="s">
        <v>103</v>
      </c>
      <c r="B66" s="134"/>
      <c r="C66" s="135">
        <f>'COMMANDE PARTICULIER'!C66</f>
        <v>0</v>
      </c>
      <c r="D66" s="122">
        <f t="shared" si="0"/>
        <v>26.36363636363636</v>
      </c>
      <c r="E66" s="122">
        <v>29</v>
      </c>
      <c r="F66" s="123">
        <f t="shared" si="1"/>
        <v>0</v>
      </c>
    </row>
    <row r="67" spans="1:8" x14ac:dyDescent="0.25">
      <c r="A67" s="11" t="s">
        <v>98</v>
      </c>
      <c r="B67" s="13"/>
      <c r="C67" s="28">
        <f>'COMMANDE PARTICULIER'!C67</f>
        <v>0</v>
      </c>
      <c r="D67" s="19">
        <f>E67/1.1</f>
        <v>144.54545454545453</v>
      </c>
      <c r="E67" s="19">
        <v>159</v>
      </c>
      <c r="F67" s="73">
        <f t="shared" si="1"/>
        <v>0</v>
      </c>
    </row>
    <row r="68" spans="1:8" x14ac:dyDescent="0.25">
      <c r="A68" s="118" t="s">
        <v>81</v>
      </c>
      <c r="B68" s="134"/>
      <c r="C68" s="135">
        <f>'COMMANDE PARTICULIER'!C68</f>
        <v>0</v>
      </c>
      <c r="D68" s="122">
        <f>E68/1.1</f>
        <v>135.45454545454544</v>
      </c>
      <c r="E68" s="122">
        <v>149</v>
      </c>
      <c r="F68" s="123">
        <f t="shared" si="1"/>
        <v>0</v>
      </c>
    </row>
    <row r="69" spans="1:8" x14ac:dyDescent="0.25">
      <c r="A69" s="11" t="s">
        <v>89</v>
      </c>
      <c r="B69" s="13"/>
      <c r="C69" s="28">
        <f>'COMMANDE PARTICULIER'!C69</f>
        <v>0</v>
      </c>
      <c r="D69" s="19">
        <f>E69</f>
        <v>0</v>
      </c>
      <c r="E69" s="19">
        <v>0</v>
      </c>
      <c r="F69" s="73">
        <f>E69*C69</f>
        <v>0</v>
      </c>
    </row>
    <row r="70" spans="1:8" x14ac:dyDescent="0.25">
      <c r="A70" s="136" t="s">
        <v>100</v>
      </c>
      <c r="B70" s="137"/>
      <c r="C70" s="135">
        <f>'COMMANDE PARTICULIER'!C70</f>
        <v>0</v>
      </c>
      <c r="D70" s="138">
        <f>E70/1.1</f>
        <v>109.09090909090908</v>
      </c>
      <c r="E70" s="138">
        <v>120</v>
      </c>
      <c r="F70" s="139">
        <f>E70*C70</f>
        <v>0</v>
      </c>
    </row>
    <row r="71" spans="1:8" x14ac:dyDescent="0.25">
      <c r="A71" s="1"/>
      <c r="B71" s="1"/>
      <c r="C71" s="1"/>
      <c r="D71" s="1"/>
      <c r="E71" s="1"/>
      <c r="F71" s="1"/>
    </row>
    <row r="72" spans="1:8" x14ac:dyDescent="0.25">
      <c r="A72" s="1"/>
      <c r="B72" s="1"/>
      <c r="C72" s="1"/>
      <c r="D72" s="1" t="s">
        <v>37</v>
      </c>
      <c r="E72" s="1"/>
      <c r="F72" s="20">
        <f>SUM(F20:F70)</f>
        <v>999</v>
      </c>
    </row>
    <row r="73" spans="1:8" x14ac:dyDescent="0.25">
      <c r="A73" s="1"/>
      <c r="B73" s="1"/>
      <c r="C73" s="1"/>
      <c r="D73" s="1" t="s">
        <v>59</v>
      </c>
      <c r="E73" s="1"/>
      <c r="F73" s="20">
        <f>Feuil7!AD458</f>
        <v>0</v>
      </c>
    </row>
    <row r="74" spans="1:8" x14ac:dyDescent="0.25">
      <c r="A74" s="1"/>
      <c r="B74" s="1"/>
      <c r="C74" s="1"/>
      <c r="D74" s="1" t="s">
        <v>39</v>
      </c>
      <c r="E74" s="1"/>
      <c r="F74" s="20">
        <f>F72-F73</f>
        <v>999</v>
      </c>
    </row>
    <row r="75" spans="1:8" x14ac:dyDescent="0.25">
      <c r="A75" s="1"/>
      <c r="B75" s="1"/>
      <c r="C75" s="1"/>
      <c r="D75" s="1"/>
      <c r="E75" s="1"/>
      <c r="F75" s="20"/>
    </row>
    <row r="76" spans="1:8" ht="70.5" customHeight="1" x14ac:dyDescent="0.25">
      <c r="A76" s="86" t="s">
        <v>101</v>
      </c>
      <c r="B76" s="86"/>
      <c r="C76" s="86"/>
      <c r="D76" s="86"/>
      <c r="E76" s="86"/>
      <c r="F76" s="29">
        <f>'COMMANDE PARTICULIER'!F76</f>
        <v>0</v>
      </c>
    </row>
    <row r="77" spans="1:8" x14ac:dyDescent="0.25">
      <c r="F77" s="21"/>
    </row>
    <row r="78" spans="1:8" ht="15.75" thickBot="1" x14ac:dyDescent="0.3">
      <c r="A78" t="s">
        <v>96</v>
      </c>
      <c r="F78" s="21"/>
    </row>
    <row r="79" spans="1:8" ht="15.75" thickBot="1" x14ac:dyDescent="0.3">
      <c r="A79" s="70" t="s">
        <v>105</v>
      </c>
      <c r="B79" s="64"/>
      <c r="C79" s="64"/>
      <c r="D79" s="64"/>
      <c r="E79" s="64"/>
      <c r="F79" s="68">
        <f>IF(F76&lt;=0,F74*0.04,"0")</f>
        <v>39.96</v>
      </c>
      <c r="H79" t="b">
        <v>0</v>
      </c>
    </row>
    <row r="80" spans="1:8" x14ac:dyDescent="0.25">
      <c r="F80" s="21"/>
      <c r="H80">
        <f>H79*1</f>
        <v>0</v>
      </c>
    </row>
    <row r="81" spans="1:6" x14ac:dyDescent="0.25">
      <c r="F81" s="21"/>
    </row>
    <row r="82" spans="1:6" x14ac:dyDescent="0.25">
      <c r="E82" s="1" t="s">
        <v>42</v>
      </c>
      <c r="F82" s="20">
        <f>F84-F83</f>
        <v>94.450909090909136</v>
      </c>
    </row>
    <row r="83" spans="1:6" x14ac:dyDescent="0.25">
      <c r="E83" s="1" t="s">
        <v>40</v>
      </c>
      <c r="F83" s="20">
        <f>F84/1.1</f>
        <v>944.5090909090909</v>
      </c>
    </row>
    <row r="84" spans="1:6" x14ac:dyDescent="0.25">
      <c r="E84" s="1" t="s">
        <v>41</v>
      </c>
      <c r="F84" s="22">
        <f>IF(F74-F76&lt;0,"0,00€",F74-F76)+IF(H80=1,0,F79)</f>
        <v>1038.96</v>
      </c>
    </row>
    <row r="85" spans="1:6" x14ac:dyDescent="0.25">
      <c r="F85" s="21"/>
    </row>
    <row r="86" spans="1:6" x14ac:dyDescent="0.25">
      <c r="A86" s="31" t="s">
        <v>44</v>
      </c>
      <c r="B86" s="32"/>
      <c r="F86" s="21"/>
    </row>
    <row r="88" spans="1:6" ht="55.5" customHeight="1" x14ac:dyDescent="0.25">
      <c r="A88" s="87" t="s">
        <v>93</v>
      </c>
      <c r="B88" s="87"/>
      <c r="C88" s="87"/>
      <c r="D88" s="87"/>
      <c r="E88" s="87"/>
      <c r="F88" s="87"/>
    </row>
  </sheetData>
  <mergeCells count="74">
    <mergeCell ref="A20:A21"/>
    <mergeCell ref="D20:D21"/>
    <mergeCell ref="E20:E21"/>
    <mergeCell ref="F20:F21"/>
    <mergeCell ref="A22:A23"/>
    <mergeCell ref="D22:D23"/>
    <mergeCell ref="E22:E23"/>
    <mergeCell ref="F22:F23"/>
    <mergeCell ref="A24:A25"/>
    <mergeCell ref="D24:D25"/>
    <mergeCell ref="E24:E25"/>
    <mergeCell ref="F24:F25"/>
    <mergeCell ref="A26:A27"/>
    <mergeCell ref="D26:D27"/>
    <mergeCell ref="E26:E27"/>
    <mergeCell ref="F26:F27"/>
    <mergeCell ref="A28:A29"/>
    <mergeCell ref="D28:D29"/>
    <mergeCell ref="E28:E29"/>
    <mergeCell ref="F28:F29"/>
    <mergeCell ref="A30:A31"/>
    <mergeCell ref="D30:D31"/>
    <mergeCell ref="E30:E31"/>
    <mergeCell ref="F30:F31"/>
    <mergeCell ref="A32:A33"/>
    <mergeCell ref="D32:D33"/>
    <mergeCell ref="E32:E33"/>
    <mergeCell ref="F32:F33"/>
    <mergeCell ref="A34:A35"/>
    <mergeCell ref="D34:D35"/>
    <mergeCell ref="E34:E35"/>
    <mergeCell ref="F34:F35"/>
    <mergeCell ref="A40:A41"/>
    <mergeCell ref="D40:D41"/>
    <mergeCell ref="E40:E41"/>
    <mergeCell ref="F40:F41"/>
    <mergeCell ref="A42:A43"/>
    <mergeCell ref="D42:D43"/>
    <mergeCell ref="E42:E43"/>
    <mergeCell ref="F42:F43"/>
    <mergeCell ref="A44:A45"/>
    <mergeCell ref="D44:D45"/>
    <mergeCell ref="E44:E45"/>
    <mergeCell ref="F44:F45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D50:D51"/>
    <mergeCell ref="E50:E51"/>
    <mergeCell ref="F50:F51"/>
    <mergeCell ref="A52:A53"/>
    <mergeCell ref="D52:D53"/>
    <mergeCell ref="E52:E53"/>
    <mergeCell ref="F52:F53"/>
    <mergeCell ref="A54:A55"/>
    <mergeCell ref="D54:D55"/>
    <mergeCell ref="E54:E55"/>
    <mergeCell ref="F54:F55"/>
    <mergeCell ref="A76:E76"/>
    <mergeCell ref="A88:F88"/>
    <mergeCell ref="A56:A57"/>
    <mergeCell ref="D56:D57"/>
    <mergeCell ref="E56:E57"/>
    <mergeCell ref="F56:F57"/>
    <mergeCell ref="A58:A59"/>
    <mergeCell ref="D58:D59"/>
    <mergeCell ref="E58:E59"/>
    <mergeCell ref="F58:F59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77</xdr:row>
                    <xdr:rowOff>161925</xdr:rowOff>
                  </from>
                  <to>
                    <xdr:col>3</xdr:col>
                    <xdr:colOff>19050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161925</xdr:rowOff>
                  </from>
                  <to>
                    <xdr:col>3</xdr:col>
                    <xdr:colOff>781050</xdr:colOff>
                    <xdr:row>79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H88"/>
  <sheetViews>
    <sheetView topLeftCell="A34" zoomScaleNormal="100" workbookViewId="0">
      <selection activeCell="C61" sqref="C61"/>
    </sheetView>
  </sheetViews>
  <sheetFormatPr baseColWidth="10" defaultRowHeight="15" x14ac:dyDescent="0.25"/>
  <cols>
    <col min="1" max="1" width="79" customWidth="1"/>
    <col min="4" max="4" width="14.28515625" customWidth="1"/>
    <col min="5" max="5" width="11.7109375" bestFit="1" customWidth="1"/>
    <col min="6" max="6" width="14.7109375" customWidth="1"/>
    <col min="8" max="8" width="0" hidden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0.25" x14ac:dyDescent="0.3">
      <c r="A4" s="14"/>
      <c r="B4" s="14"/>
      <c r="C4" s="33" t="s">
        <v>43</v>
      </c>
      <c r="D4" s="32"/>
      <c r="E4" s="30"/>
      <c r="F4" s="14"/>
    </row>
    <row r="5" spans="1:6" x14ac:dyDescent="0.25">
      <c r="A5" s="14"/>
      <c r="B5" s="14"/>
      <c r="C5" s="67" t="s">
        <v>102</v>
      </c>
      <c r="D5" s="14"/>
      <c r="E5" s="14"/>
      <c r="F5" s="14"/>
    </row>
    <row r="6" spans="1:6" x14ac:dyDescent="0.25">
      <c r="A6" s="14"/>
      <c r="B6" s="14"/>
      <c r="C6" s="14"/>
      <c r="D6" s="14"/>
      <c r="E6" s="14"/>
      <c r="F6" s="14"/>
    </row>
    <row r="7" spans="1:6" x14ac:dyDescent="0.25">
      <c r="A7" s="14" t="s">
        <v>0</v>
      </c>
      <c r="B7" s="14"/>
      <c r="C7" s="14"/>
      <c r="D7" s="14"/>
      <c r="E7" s="14"/>
      <c r="F7" s="14"/>
    </row>
    <row r="8" spans="1:6" x14ac:dyDescent="0.25">
      <c r="A8" s="14" t="s">
        <v>1</v>
      </c>
      <c r="B8" s="14"/>
      <c r="C8" s="14"/>
      <c r="D8" s="14"/>
      <c r="E8" s="14"/>
      <c r="F8" s="14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14" t="s">
        <v>4</v>
      </c>
      <c r="B10" s="14"/>
      <c r="C10" s="14" t="s">
        <v>9</v>
      </c>
      <c r="D10" s="35"/>
      <c r="E10" s="34"/>
      <c r="F10" s="34"/>
    </row>
    <row r="11" spans="1:6" x14ac:dyDescent="0.25">
      <c r="A11" s="14" t="s">
        <v>3</v>
      </c>
      <c r="B11" s="14"/>
      <c r="C11" s="14" t="s">
        <v>6</v>
      </c>
      <c r="D11" s="30"/>
      <c r="E11" s="30"/>
      <c r="F11" s="30"/>
    </row>
    <row r="12" spans="1:6" x14ac:dyDescent="0.25">
      <c r="A12" s="14"/>
      <c r="B12" s="14"/>
      <c r="C12" s="14" t="s">
        <v>7</v>
      </c>
      <c r="D12" s="30"/>
      <c r="E12" s="30"/>
      <c r="F12" s="30"/>
    </row>
    <row r="13" spans="1:6" x14ac:dyDescent="0.25">
      <c r="A13" s="14"/>
      <c r="B13" s="14"/>
      <c r="C13" s="14" t="s">
        <v>8</v>
      </c>
      <c r="D13" s="30"/>
      <c r="E13" s="30"/>
      <c r="F13" s="30"/>
    </row>
    <row r="14" spans="1:6" x14ac:dyDescent="0.25">
      <c r="A14" s="14"/>
      <c r="B14" s="14"/>
      <c r="C14" s="14" t="s">
        <v>10</v>
      </c>
      <c r="D14" s="30"/>
      <c r="E14" s="30"/>
      <c r="F14" s="30"/>
    </row>
    <row r="15" spans="1:6" x14ac:dyDescent="0.25">
      <c r="A15" s="14"/>
      <c r="B15" s="14"/>
      <c r="C15" s="14" t="s">
        <v>11</v>
      </c>
      <c r="D15" s="30"/>
      <c r="E15" s="30"/>
      <c r="F15" s="30"/>
    </row>
    <row r="16" spans="1:6" x14ac:dyDescent="0.25">
      <c r="A16" s="14"/>
      <c r="B16" s="14"/>
      <c r="C16" s="14"/>
      <c r="D16" s="14"/>
      <c r="E16" s="14"/>
      <c r="F16" s="14"/>
    </row>
    <row r="17" spans="1:8" x14ac:dyDescent="0.25">
      <c r="A17" s="30" t="s">
        <v>36</v>
      </c>
      <c r="B17" s="30"/>
      <c r="C17" s="14"/>
      <c r="D17" s="14"/>
      <c r="E17" s="14"/>
      <c r="F17" s="14"/>
    </row>
    <row r="18" spans="1:8" x14ac:dyDescent="0.25">
      <c r="A18" s="1"/>
      <c r="B18" s="1"/>
      <c r="C18" s="1"/>
      <c r="D18" s="1"/>
      <c r="E18" s="1"/>
      <c r="F18" s="1"/>
    </row>
    <row r="19" spans="1:8" ht="31.5" customHeight="1" thickBot="1" x14ac:dyDescent="0.3">
      <c r="A19" s="2" t="s">
        <v>12</v>
      </c>
      <c r="B19" s="3" t="s">
        <v>13</v>
      </c>
      <c r="C19" s="3" t="s">
        <v>14</v>
      </c>
      <c r="D19" s="3" t="s">
        <v>26</v>
      </c>
      <c r="E19" s="3" t="s">
        <v>32</v>
      </c>
      <c r="F19" s="3" t="s">
        <v>31</v>
      </c>
    </row>
    <row r="20" spans="1:8" x14ac:dyDescent="0.25">
      <c r="A20" s="89" t="s">
        <v>104</v>
      </c>
      <c r="B20" s="4" t="s">
        <v>33</v>
      </c>
      <c r="C20" s="23"/>
      <c r="D20" s="81">
        <f>E20/1.2</f>
        <v>908.18333333333328</v>
      </c>
      <c r="E20" s="81">
        <v>1089.82</v>
      </c>
      <c r="F20" s="82">
        <f>E20*(C20+C21)</f>
        <v>0</v>
      </c>
      <c r="H20" s="21"/>
    </row>
    <row r="21" spans="1:8" ht="15.75" thickBot="1" x14ac:dyDescent="0.3">
      <c r="A21" s="90"/>
      <c r="B21" s="5" t="s">
        <v>34</v>
      </c>
      <c r="C21" s="24"/>
      <c r="D21" s="77"/>
      <c r="E21" s="77"/>
      <c r="F21" s="79"/>
      <c r="H21" s="21"/>
    </row>
    <row r="22" spans="1:8" x14ac:dyDescent="0.25">
      <c r="A22" s="80" t="s">
        <v>85</v>
      </c>
      <c r="B22" s="4" t="s">
        <v>33</v>
      </c>
      <c r="C22" s="23"/>
      <c r="D22" s="81">
        <f>E22/1.2</f>
        <v>135.45833333333334</v>
      </c>
      <c r="E22" s="81">
        <v>162.55000000000001</v>
      </c>
      <c r="F22" s="82">
        <f>E22*(C22+C23)</f>
        <v>0</v>
      </c>
      <c r="H22" s="21"/>
    </row>
    <row r="23" spans="1:8" ht="15.75" thickBot="1" x14ac:dyDescent="0.3">
      <c r="A23" s="75"/>
      <c r="B23" s="5" t="s">
        <v>34</v>
      </c>
      <c r="C23" s="24"/>
      <c r="D23" s="77"/>
      <c r="E23" s="77"/>
      <c r="F23" s="79"/>
      <c r="H23" s="21"/>
    </row>
    <row r="24" spans="1:8" x14ac:dyDescent="0.25">
      <c r="A24" s="80" t="s">
        <v>16</v>
      </c>
      <c r="B24" s="4" t="s">
        <v>35</v>
      </c>
      <c r="C24" s="23"/>
      <c r="D24" s="81">
        <f>E24/1.2</f>
        <v>90</v>
      </c>
      <c r="E24" s="81">
        <v>108</v>
      </c>
      <c r="F24" s="82">
        <f>E24*(C24+C25)</f>
        <v>0</v>
      </c>
      <c r="H24" s="21"/>
    </row>
    <row r="25" spans="1:8" ht="15.75" thickBot="1" x14ac:dyDescent="0.3">
      <c r="A25" s="88"/>
      <c r="B25" s="6" t="s">
        <v>34</v>
      </c>
      <c r="C25" s="25"/>
      <c r="D25" s="77"/>
      <c r="E25" s="77"/>
      <c r="F25" s="79"/>
      <c r="H25" s="21"/>
    </row>
    <row r="26" spans="1:8" x14ac:dyDescent="0.25">
      <c r="A26" s="80" t="s">
        <v>17</v>
      </c>
      <c r="B26" s="4" t="s">
        <v>35</v>
      </c>
      <c r="C26" s="23"/>
      <c r="D26" s="81">
        <f>E26/1.2</f>
        <v>45.458333333333336</v>
      </c>
      <c r="E26" s="81">
        <v>54.55</v>
      </c>
      <c r="F26" s="82">
        <f>E26*(C26+C27)</f>
        <v>0</v>
      </c>
      <c r="H26" s="21"/>
    </row>
    <row r="27" spans="1:8" ht="15.75" thickBot="1" x14ac:dyDescent="0.3">
      <c r="A27" s="88"/>
      <c r="B27" s="6" t="s">
        <v>34</v>
      </c>
      <c r="C27" s="25"/>
      <c r="D27" s="77"/>
      <c r="E27" s="77"/>
      <c r="F27" s="79"/>
      <c r="H27" s="21"/>
    </row>
    <row r="28" spans="1:8" x14ac:dyDescent="0.25">
      <c r="A28" s="80" t="s">
        <v>18</v>
      </c>
      <c r="B28" s="4" t="s">
        <v>33</v>
      </c>
      <c r="C28" s="23"/>
      <c r="D28" s="81">
        <f>E28/1.2</f>
        <v>27.274999999999999</v>
      </c>
      <c r="E28" s="81">
        <v>32.729999999999997</v>
      </c>
      <c r="F28" s="82">
        <f>E28*(C28+C29)</f>
        <v>0</v>
      </c>
      <c r="H28" s="21"/>
    </row>
    <row r="29" spans="1:8" ht="15.75" thickBot="1" x14ac:dyDescent="0.3">
      <c r="A29" s="83"/>
      <c r="B29" s="55" t="s">
        <v>34</v>
      </c>
      <c r="C29" s="56"/>
      <c r="D29" s="84"/>
      <c r="E29" s="84"/>
      <c r="F29" s="85"/>
      <c r="H29" s="21"/>
    </row>
    <row r="30" spans="1:8" x14ac:dyDescent="0.25">
      <c r="A30" s="74" t="s">
        <v>82</v>
      </c>
      <c r="B30" s="7" t="s">
        <v>33</v>
      </c>
      <c r="C30" s="26"/>
      <c r="D30" s="76">
        <f>E30/1.2</f>
        <v>50</v>
      </c>
      <c r="E30" s="76">
        <v>60</v>
      </c>
      <c r="F30" s="78">
        <f>E30*(C30+C31)</f>
        <v>0</v>
      </c>
      <c r="H30" s="21"/>
    </row>
    <row r="31" spans="1:8" ht="15.75" thickBot="1" x14ac:dyDescent="0.3">
      <c r="A31" s="75"/>
      <c r="B31" s="5" t="s">
        <v>34</v>
      </c>
      <c r="C31" s="24"/>
      <c r="D31" s="77"/>
      <c r="E31" s="77"/>
      <c r="F31" s="79"/>
      <c r="H31" s="21"/>
    </row>
    <row r="32" spans="1:8" x14ac:dyDescent="0.25">
      <c r="A32" s="80" t="s">
        <v>21</v>
      </c>
      <c r="B32" s="4" t="s">
        <v>33</v>
      </c>
      <c r="C32" s="23"/>
      <c r="D32" s="81">
        <f>E32/1.2</f>
        <v>104.53333333333333</v>
      </c>
      <c r="E32" s="81">
        <v>125.44</v>
      </c>
      <c r="F32" s="82">
        <f>E32*(C32+C33)</f>
        <v>0</v>
      </c>
      <c r="H32" s="21"/>
    </row>
    <row r="33" spans="1:8" ht="15.75" thickBot="1" x14ac:dyDescent="0.3">
      <c r="A33" s="88"/>
      <c r="B33" s="6" t="s">
        <v>34</v>
      </c>
      <c r="C33" s="25"/>
      <c r="D33" s="77"/>
      <c r="E33" s="77"/>
      <c r="F33" s="79"/>
      <c r="H33" s="21"/>
    </row>
    <row r="34" spans="1:8" x14ac:dyDescent="0.25">
      <c r="A34" s="74" t="s">
        <v>19</v>
      </c>
      <c r="B34" s="7" t="s">
        <v>33</v>
      </c>
      <c r="C34" s="26"/>
      <c r="D34" s="81">
        <f>E34/1.2</f>
        <v>127.27499999999999</v>
      </c>
      <c r="E34" s="81">
        <v>152.72999999999999</v>
      </c>
      <c r="F34" s="82">
        <f>E34*(C34+C35)</f>
        <v>0</v>
      </c>
      <c r="H34" s="21"/>
    </row>
    <row r="35" spans="1:8" ht="15.75" thickBot="1" x14ac:dyDescent="0.3">
      <c r="A35" s="75"/>
      <c r="B35" s="5" t="s">
        <v>34</v>
      </c>
      <c r="C35" s="24"/>
      <c r="D35" s="77"/>
      <c r="E35" s="77"/>
      <c r="F35" s="79"/>
      <c r="H35" s="21"/>
    </row>
    <row r="36" spans="1:8" ht="15.75" thickBot="1" x14ac:dyDescent="0.3">
      <c r="A36" s="8" t="s">
        <v>87</v>
      </c>
      <c r="B36" s="9" t="s">
        <v>33</v>
      </c>
      <c r="C36" s="27"/>
      <c r="D36" s="17">
        <f>E36/1.2</f>
        <v>208.18333333333334</v>
      </c>
      <c r="E36" s="17">
        <v>249.82</v>
      </c>
      <c r="F36" s="18">
        <f>E36*C36</f>
        <v>0</v>
      </c>
      <c r="H36" s="21"/>
    </row>
    <row r="37" spans="1:8" ht="15.75" thickBot="1" x14ac:dyDescent="0.3">
      <c r="A37" s="8" t="s">
        <v>20</v>
      </c>
      <c r="B37" s="9" t="s">
        <v>33</v>
      </c>
      <c r="C37" s="27"/>
      <c r="D37" s="17">
        <f>E37/1.2</f>
        <v>235.45000000000002</v>
      </c>
      <c r="E37" s="17">
        <v>282.54000000000002</v>
      </c>
      <c r="F37" s="18">
        <f>E37*C37</f>
        <v>0</v>
      </c>
      <c r="H37" s="21"/>
    </row>
    <row r="38" spans="1:8" ht="15.75" thickBot="1" x14ac:dyDescent="0.3">
      <c r="A38" s="45" t="s">
        <v>22</v>
      </c>
      <c r="B38" s="57" t="s">
        <v>33</v>
      </c>
      <c r="C38" s="47"/>
      <c r="D38" s="48">
        <f>E38/1.2</f>
        <v>253.63333333333335</v>
      </c>
      <c r="E38" s="48">
        <v>304.36</v>
      </c>
      <c r="F38" s="49">
        <f>E38*C38</f>
        <v>0</v>
      </c>
      <c r="H38" s="21"/>
    </row>
    <row r="39" spans="1:8" ht="15.75" thickBot="1" x14ac:dyDescent="0.3">
      <c r="A39" s="11" t="s">
        <v>90</v>
      </c>
      <c r="B39" s="12" t="s">
        <v>33</v>
      </c>
      <c r="C39" s="28"/>
      <c r="D39" s="19">
        <f>E39/1.2</f>
        <v>217.26666666666671</v>
      </c>
      <c r="E39" s="19">
        <v>260.72000000000003</v>
      </c>
      <c r="F39" s="43">
        <f>E39*C39</f>
        <v>0</v>
      </c>
      <c r="H39" s="21"/>
    </row>
    <row r="40" spans="1:8" x14ac:dyDescent="0.25">
      <c r="A40" s="80" t="s">
        <v>23</v>
      </c>
      <c r="B40" s="4" t="s">
        <v>33</v>
      </c>
      <c r="C40" s="23"/>
      <c r="D40" s="81">
        <f>E40/1.2</f>
        <v>22.725000000000001</v>
      </c>
      <c r="E40" s="81">
        <v>27.27</v>
      </c>
      <c r="F40" s="82">
        <f>E40*(C40+C41)</f>
        <v>0</v>
      </c>
      <c r="H40" s="21"/>
    </row>
    <row r="41" spans="1:8" ht="15.75" thickBot="1" x14ac:dyDescent="0.3">
      <c r="A41" s="88"/>
      <c r="B41" s="6" t="s">
        <v>34</v>
      </c>
      <c r="C41" s="25"/>
      <c r="D41" s="77"/>
      <c r="E41" s="77"/>
      <c r="F41" s="79"/>
      <c r="H41" s="21"/>
    </row>
    <row r="42" spans="1:8" x14ac:dyDescent="0.25">
      <c r="A42" s="80" t="s">
        <v>24</v>
      </c>
      <c r="B42" s="4" t="s">
        <v>33</v>
      </c>
      <c r="C42" s="23"/>
      <c r="D42" s="81">
        <f>E42/1.2</f>
        <v>45.458333333333336</v>
      </c>
      <c r="E42" s="81">
        <v>54.55</v>
      </c>
      <c r="F42" s="82">
        <f>E42*(C42+C43)</f>
        <v>0</v>
      </c>
      <c r="H42" s="21"/>
    </row>
    <row r="43" spans="1:8" ht="15.75" thickBot="1" x14ac:dyDescent="0.3">
      <c r="A43" s="83"/>
      <c r="B43" s="55" t="s">
        <v>34</v>
      </c>
      <c r="C43" s="56"/>
      <c r="D43" s="84"/>
      <c r="E43" s="84"/>
      <c r="F43" s="85"/>
      <c r="H43" s="21"/>
    </row>
    <row r="44" spans="1:8" x14ac:dyDescent="0.25">
      <c r="A44" s="74" t="s">
        <v>86</v>
      </c>
      <c r="B44" s="7" t="s">
        <v>33</v>
      </c>
      <c r="C44" s="26"/>
      <c r="D44" s="76">
        <f>E44/1.2</f>
        <v>53.633333333333333</v>
      </c>
      <c r="E44" s="76">
        <v>64.36</v>
      </c>
      <c r="F44" s="78">
        <f>E44*(C44+C45)</f>
        <v>0</v>
      </c>
      <c r="H44" s="21"/>
    </row>
    <row r="45" spans="1:8" ht="15.75" thickBot="1" x14ac:dyDescent="0.3">
      <c r="A45" s="75"/>
      <c r="B45" s="5" t="s">
        <v>34</v>
      </c>
      <c r="C45" s="24"/>
      <c r="D45" s="77"/>
      <c r="E45" s="77"/>
      <c r="F45" s="79"/>
      <c r="H45" s="21"/>
    </row>
    <row r="46" spans="1:8" x14ac:dyDescent="0.25">
      <c r="A46" s="80" t="s">
        <v>25</v>
      </c>
      <c r="B46" s="4" t="s">
        <v>33</v>
      </c>
      <c r="C46" s="23"/>
      <c r="D46" s="81">
        <f>E46/1.2</f>
        <v>91.816666666666677</v>
      </c>
      <c r="E46" s="81">
        <v>110.18</v>
      </c>
      <c r="F46" s="82">
        <f>E46*(C46+C47)</f>
        <v>0</v>
      </c>
      <c r="H46" s="21"/>
    </row>
    <row r="47" spans="1:8" ht="15.75" thickBot="1" x14ac:dyDescent="0.3">
      <c r="A47" s="88"/>
      <c r="B47" s="6" t="s">
        <v>34</v>
      </c>
      <c r="C47" s="25"/>
      <c r="D47" s="77"/>
      <c r="E47" s="77"/>
      <c r="F47" s="79"/>
      <c r="H47" s="21"/>
    </row>
    <row r="48" spans="1:8" x14ac:dyDescent="0.25">
      <c r="A48" s="74" t="s">
        <v>27</v>
      </c>
      <c r="B48" s="7" t="s">
        <v>33</v>
      </c>
      <c r="C48" s="26"/>
      <c r="D48" s="81">
        <f>E48/1.2</f>
        <v>5.458333333333333</v>
      </c>
      <c r="E48" s="81">
        <v>6.55</v>
      </c>
      <c r="F48" s="82">
        <f>E48*(C48+C49)</f>
        <v>0</v>
      </c>
      <c r="H48" s="21"/>
    </row>
    <row r="49" spans="1:8" ht="15.75" thickBot="1" x14ac:dyDescent="0.3">
      <c r="A49" s="75"/>
      <c r="B49" s="5" t="s">
        <v>34</v>
      </c>
      <c r="C49" s="24"/>
      <c r="D49" s="77"/>
      <c r="E49" s="77"/>
      <c r="F49" s="79"/>
      <c r="H49" s="21"/>
    </row>
    <row r="50" spans="1:8" x14ac:dyDescent="0.25">
      <c r="A50" s="80" t="s">
        <v>28</v>
      </c>
      <c r="B50" s="4" t="s">
        <v>33</v>
      </c>
      <c r="C50" s="23"/>
      <c r="D50" s="81">
        <f>E50/1.2</f>
        <v>22.725000000000001</v>
      </c>
      <c r="E50" s="81">
        <v>27.27</v>
      </c>
      <c r="F50" s="82">
        <f>E50*(C50+C51)</f>
        <v>0</v>
      </c>
      <c r="H50" s="21"/>
    </row>
    <row r="51" spans="1:8" ht="15.75" thickBot="1" x14ac:dyDescent="0.3">
      <c r="A51" s="88"/>
      <c r="B51" s="6" t="s">
        <v>34</v>
      </c>
      <c r="C51" s="25"/>
      <c r="D51" s="77"/>
      <c r="E51" s="77"/>
      <c r="F51" s="79"/>
      <c r="H51" s="21"/>
    </row>
    <row r="52" spans="1:8" x14ac:dyDescent="0.25">
      <c r="A52" s="80" t="s">
        <v>29</v>
      </c>
      <c r="B52" s="4" t="s">
        <v>33</v>
      </c>
      <c r="C52" s="23"/>
      <c r="D52" s="81">
        <f>E52/1.2</f>
        <v>62.725000000000001</v>
      </c>
      <c r="E52" s="81">
        <v>75.27</v>
      </c>
      <c r="F52" s="82">
        <f>E52*(C52+C53)</f>
        <v>0</v>
      </c>
      <c r="H52" s="21"/>
    </row>
    <row r="53" spans="1:8" ht="15.75" thickBot="1" x14ac:dyDescent="0.3">
      <c r="A53" s="83"/>
      <c r="B53" s="55" t="s">
        <v>34</v>
      </c>
      <c r="C53" s="56"/>
      <c r="D53" s="84"/>
      <c r="E53" s="84"/>
      <c r="F53" s="85"/>
      <c r="H53" s="21"/>
    </row>
    <row r="54" spans="1:8" x14ac:dyDescent="0.25">
      <c r="A54" s="74" t="s">
        <v>83</v>
      </c>
      <c r="B54" s="7" t="s">
        <v>33</v>
      </c>
      <c r="C54" s="26"/>
      <c r="D54" s="76">
        <f>E54/1.2</f>
        <v>99.091666666666669</v>
      </c>
      <c r="E54" s="76">
        <v>118.91</v>
      </c>
      <c r="F54" s="78">
        <f>E54*(C54+C55)</f>
        <v>0</v>
      </c>
      <c r="H54" s="21"/>
    </row>
    <row r="55" spans="1:8" ht="15.75" thickBot="1" x14ac:dyDescent="0.3">
      <c r="A55" s="83"/>
      <c r="B55" s="55" t="s">
        <v>34</v>
      </c>
      <c r="C55" s="56"/>
      <c r="D55" s="84"/>
      <c r="E55" s="84"/>
      <c r="F55" s="85"/>
      <c r="H55" s="21"/>
    </row>
    <row r="56" spans="1:8" x14ac:dyDescent="0.25">
      <c r="A56" s="74" t="s">
        <v>84</v>
      </c>
      <c r="B56" s="7" t="s">
        <v>33</v>
      </c>
      <c r="C56" s="26"/>
      <c r="D56" s="76">
        <f>E56/1.2</f>
        <v>53.633333333333333</v>
      </c>
      <c r="E56" s="76">
        <v>64.36</v>
      </c>
      <c r="F56" s="78">
        <f>E56*(C56+C57)</f>
        <v>0</v>
      </c>
      <c r="H56" s="21"/>
    </row>
    <row r="57" spans="1:8" ht="15.75" thickBot="1" x14ac:dyDescent="0.3">
      <c r="A57" s="75"/>
      <c r="B57" s="5" t="s">
        <v>34</v>
      </c>
      <c r="C57" s="24"/>
      <c r="D57" s="77"/>
      <c r="E57" s="77"/>
      <c r="F57" s="79"/>
      <c r="H57" s="21"/>
    </row>
    <row r="58" spans="1:8" x14ac:dyDescent="0.25">
      <c r="A58" s="80" t="s">
        <v>30</v>
      </c>
      <c r="B58" s="4" t="s">
        <v>33</v>
      </c>
      <c r="C58" s="23"/>
      <c r="D58" s="81">
        <f>E58/1.2</f>
        <v>153.625</v>
      </c>
      <c r="E58" s="81">
        <v>184.35</v>
      </c>
      <c r="F58" s="82">
        <f>E58*(C58+C59)</f>
        <v>0</v>
      </c>
      <c r="H58" s="21"/>
    </row>
    <row r="59" spans="1:8" ht="15.75" thickBot="1" x14ac:dyDescent="0.3">
      <c r="A59" s="88"/>
      <c r="B59" s="6" t="s">
        <v>34</v>
      </c>
      <c r="C59" s="25"/>
      <c r="D59" s="77"/>
      <c r="E59" s="77"/>
      <c r="F59" s="79"/>
      <c r="H59" s="21"/>
    </row>
    <row r="60" spans="1:8" x14ac:dyDescent="0.25">
      <c r="A60" s="11" t="s">
        <v>110</v>
      </c>
      <c r="B60" s="12" t="s">
        <v>33</v>
      </c>
      <c r="C60" s="28">
        <v>0</v>
      </c>
      <c r="D60" s="19">
        <v>626.36363636363626</v>
      </c>
      <c r="E60" s="19">
        <f>D60*1.2</f>
        <v>751.63636363636351</v>
      </c>
      <c r="F60" s="73">
        <f>E60*C60</f>
        <v>0</v>
      </c>
      <c r="H60" s="21"/>
    </row>
    <row r="61" spans="1:8" x14ac:dyDescent="0.25">
      <c r="A61" s="11" t="s">
        <v>109</v>
      </c>
      <c r="B61" s="12" t="s">
        <v>33</v>
      </c>
      <c r="C61" s="28"/>
      <c r="D61" s="19">
        <v>671.81818181818176</v>
      </c>
      <c r="E61" s="19">
        <f>D61*1.2</f>
        <v>806.18181818181813</v>
      </c>
      <c r="F61" s="73">
        <f>E61*C61</f>
        <v>0</v>
      </c>
      <c r="H61" s="21"/>
    </row>
    <row r="62" spans="1:8" ht="15.75" thickBot="1" x14ac:dyDescent="0.3">
      <c r="A62" s="11" t="s">
        <v>108</v>
      </c>
      <c r="B62" s="12"/>
      <c r="C62" s="28"/>
      <c r="D62" s="19">
        <v>362.72727272727269</v>
      </c>
      <c r="E62" s="19">
        <f>D62*1.2</f>
        <v>435.2727272727272</v>
      </c>
      <c r="F62" s="73">
        <f>E62*C62</f>
        <v>0</v>
      </c>
      <c r="H62" s="21"/>
    </row>
    <row r="63" spans="1:8" ht="15.75" thickBot="1" x14ac:dyDescent="0.3">
      <c r="A63" s="45" t="s">
        <v>88</v>
      </c>
      <c r="B63" s="46"/>
      <c r="C63" s="47"/>
      <c r="D63" s="48">
        <f t="shared" ref="D63:D68" si="0">E63/1.2</f>
        <v>53.633333333333333</v>
      </c>
      <c r="E63" s="48">
        <v>64.36</v>
      </c>
      <c r="F63" s="49">
        <f>E63*C63</f>
        <v>0</v>
      </c>
      <c r="H63" s="21"/>
    </row>
    <row r="64" spans="1:8" ht="15.75" thickBot="1" x14ac:dyDescent="0.3">
      <c r="A64" s="50" t="s">
        <v>91</v>
      </c>
      <c r="B64" s="51"/>
      <c r="C64" s="52"/>
      <c r="D64" s="53">
        <f t="shared" si="0"/>
        <v>71.816666666666677</v>
      </c>
      <c r="E64" s="53">
        <v>86.18</v>
      </c>
      <c r="F64" s="54">
        <f>E64*C64</f>
        <v>0</v>
      </c>
      <c r="H64" s="21"/>
    </row>
    <row r="65" spans="1:8" ht="15.75" thickBot="1" x14ac:dyDescent="0.3">
      <c r="A65" s="50" t="s">
        <v>78</v>
      </c>
      <c r="B65" s="51"/>
      <c r="C65" s="52"/>
      <c r="D65" s="53">
        <f t="shared" si="0"/>
        <v>8.1833333333333336</v>
      </c>
      <c r="E65" s="53">
        <v>9.82</v>
      </c>
      <c r="F65" s="54">
        <f t="shared" ref="F65:F68" si="1">E65*C65</f>
        <v>0</v>
      </c>
      <c r="H65" s="21"/>
    </row>
    <row r="66" spans="1:8" ht="15.75" thickBot="1" x14ac:dyDescent="0.3">
      <c r="A66" s="11" t="s">
        <v>103</v>
      </c>
      <c r="B66" s="13"/>
      <c r="C66" s="28"/>
      <c r="D66" s="19">
        <f t="shared" si="0"/>
        <v>26.366666666666667</v>
      </c>
      <c r="E66" s="19">
        <v>31.64</v>
      </c>
      <c r="F66" s="43">
        <f t="shared" si="1"/>
        <v>0</v>
      </c>
      <c r="H66" s="21"/>
    </row>
    <row r="67" spans="1:8" ht="15.75" thickBot="1" x14ac:dyDescent="0.3">
      <c r="A67" s="8" t="s">
        <v>98</v>
      </c>
      <c r="B67" s="10"/>
      <c r="C67" s="27"/>
      <c r="D67" s="17">
        <f t="shared" si="0"/>
        <v>145.45833333333334</v>
      </c>
      <c r="E67" s="17">
        <v>174.55</v>
      </c>
      <c r="F67" s="18">
        <f t="shared" si="1"/>
        <v>0</v>
      </c>
      <c r="H67" s="21"/>
    </row>
    <row r="68" spans="1:8" ht="15.75" thickBot="1" x14ac:dyDescent="0.3">
      <c r="A68" s="45" t="s">
        <v>81</v>
      </c>
      <c r="B68" s="46"/>
      <c r="C68" s="47"/>
      <c r="D68" s="48">
        <f t="shared" si="0"/>
        <v>135.45833333333334</v>
      </c>
      <c r="E68" s="48">
        <v>162.55000000000001</v>
      </c>
      <c r="F68" s="49">
        <f t="shared" si="1"/>
        <v>0</v>
      </c>
      <c r="H68" s="21"/>
    </row>
    <row r="69" spans="1:8" ht="15.75" thickBot="1" x14ac:dyDescent="0.3">
      <c r="A69" s="50" t="s">
        <v>89</v>
      </c>
      <c r="B69" s="51"/>
      <c r="C69" s="52"/>
      <c r="D69" s="53">
        <f>E69</f>
        <v>0</v>
      </c>
      <c r="E69" s="53">
        <v>0</v>
      </c>
      <c r="F69" s="54">
        <f>E69*C69</f>
        <v>0</v>
      </c>
      <c r="H69" s="21"/>
    </row>
    <row r="70" spans="1:8" ht="15.75" thickBot="1" x14ac:dyDescent="0.3">
      <c r="A70" s="59" t="s">
        <v>100</v>
      </c>
      <c r="B70" s="60"/>
      <c r="C70" s="61"/>
      <c r="D70" s="62">
        <v>109.09</v>
      </c>
      <c r="E70" s="62">
        <f>+D70*1.2</f>
        <v>130.90799999999999</v>
      </c>
      <c r="F70" s="63">
        <f>E70*C70</f>
        <v>0</v>
      </c>
      <c r="H70" s="21"/>
    </row>
    <row r="71" spans="1:8" x14ac:dyDescent="0.25">
      <c r="A71" s="58"/>
      <c r="B71" s="1"/>
      <c r="C71" s="1"/>
      <c r="D71" s="1"/>
      <c r="E71" s="1"/>
      <c r="F71" s="1"/>
      <c r="H71" s="21"/>
    </row>
    <row r="72" spans="1:8" x14ac:dyDescent="0.25">
      <c r="A72" s="1"/>
      <c r="B72" s="1"/>
      <c r="C72" s="1"/>
      <c r="D72" s="1" t="s">
        <v>37</v>
      </c>
      <c r="E72" s="1"/>
      <c r="F72" s="20">
        <f>SUM(F20:F70)</f>
        <v>0</v>
      </c>
    </row>
    <row r="73" spans="1:8" x14ac:dyDescent="0.25">
      <c r="A73" s="1"/>
      <c r="B73" s="1"/>
      <c r="C73" s="1"/>
      <c r="D73" s="1" t="s">
        <v>38</v>
      </c>
      <c r="E73" s="1"/>
      <c r="F73" s="20">
        <f>Feuil7!AF458</f>
        <v>0</v>
      </c>
    </row>
    <row r="74" spans="1:8" x14ac:dyDescent="0.25">
      <c r="A74" s="1"/>
      <c r="B74" s="1"/>
      <c r="C74" s="1"/>
      <c r="D74" s="1" t="s">
        <v>39</v>
      </c>
      <c r="E74" s="1"/>
      <c r="F74" s="20">
        <f>F72-F73</f>
        <v>0</v>
      </c>
    </row>
    <row r="75" spans="1:8" x14ac:dyDescent="0.25">
      <c r="A75" s="1"/>
      <c r="B75" s="1"/>
      <c r="C75" s="1"/>
      <c r="D75" s="1"/>
      <c r="E75" s="1"/>
      <c r="F75" s="20"/>
    </row>
    <row r="76" spans="1:8" ht="70.5" customHeight="1" x14ac:dyDescent="0.25">
      <c r="A76" s="86" t="s">
        <v>97</v>
      </c>
      <c r="B76" s="86"/>
      <c r="C76" s="86"/>
      <c r="D76" s="86"/>
      <c r="E76" s="86"/>
      <c r="F76" s="29"/>
    </row>
    <row r="77" spans="1:8" x14ac:dyDescent="0.25">
      <c r="F77" s="21"/>
    </row>
    <row r="78" spans="1:8" ht="15" customHeight="1" thickBot="1" x14ac:dyDescent="0.3">
      <c r="A78" t="s">
        <v>96</v>
      </c>
      <c r="F78" s="21"/>
    </row>
    <row r="79" spans="1:8" ht="15.75" thickBot="1" x14ac:dyDescent="0.3">
      <c r="A79" s="70" t="s">
        <v>105</v>
      </c>
      <c r="F79" s="69">
        <f>IF(F76&lt;=0,F74*0.04,"0")</f>
        <v>0</v>
      </c>
      <c r="H79" t="b">
        <v>0</v>
      </c>
    </row>
    <row r="80" spans="1:8" x14ac:dyDescent="0.25">
      <c r="F80" s="44"/>
      <c r="H80">
        <f>H79*1</f>
        <v>0</v>
      </c>
    </row>
    <row r="81" spans="1:6" x14ac:dyDescent="0.25">
      <c r="F81" s="21"/>
    </row>
    <row r="82" spans="1:6" x14ac:dyDescent="0.25">
      <c r="A82" s="1"/>
      <c r="B82" s="1"/>
      <c r="C82" s="1"/>
      <c r="D82" s="1"/>
      <c r="E82" s="1" t="s">
        <v>45</v>
      </c>
      <c r="F82" s="20">
        <f>F84-F83</f>
        <v>0</v>
      </c>
    </row>
    <row r="83" spans="1:6" x14ac:dyDescent="0.25">
      <c r="A83" s="1"/>
      <c r="B83" s="1"/>
      <c r="C83" s="1"/>
      <c r="D83" s="1"/>
      <c r="E83" s="1" t="s">
        <v>40</v>
      </c>
      <c r="F83" s="20">
        <f>F84/1.2</f>
        <v>0</v>
      </c>
    </row>
    <row r="84" spans="1:6" x14ac:dyDescent="0.25">
      <c r="A84" s="1"/>
      <c r="B84" s="1"/>
      <c r="C84" s="1"/>
      <c r="D84" s="1"/>
      <c r="E84" s="1" t="s">
        <v>41</v>
      </c>
      <c r="F84" s="22">
        <f>IF(F74-F76&lt;0,"0,00€",F74-F76)+IF(H80=1,0,F79)</f>
        <v>0</v>
      </c>
    </row>
    <row r="85" spans="1:6" x14ac:dyDescent="0.25">
      <c r="A85" s="1"/>
      <c r="B85" s="1"/>
      <c r="C85" s="1"/>
      <c r="D85" s="1"/>
      <c r="E85" s="1"/>
      <c r="F85" s="20"/>
    </row>
    <row r="86" spans="1:6" x14ac:dyDescent="0.25">
      <c r="A86" s="31" t="s">
        <v>44</v>
      </c>
      <c r="B86" s="31"/>
      <c r="C86" s="1"/>
      <c r="D86" s="1"/>
      <c r="E86" s="1"/>
      <c r="F86" s="20"/>
    </row>
    <row r="87" spans="1:6" x14ac:dyDescent="0.25">
      <c r="A87" s="1"/>
      <c r="B87" s="1"/>
      <c r="C87" s="1"/>
      <c r="D87" s="1"/>
      <c r="E87" s="1"/>
      <c r="F87" s="1"/>
    </row>
    <row r="88" spans="1:6" ht="55.5" customHeight="1" x14ac:dyDescent="0.25">
      <c r="A88" s="87" t="s">
        <v>93</v>
      </c>
      <c r="B88" s="87"/>
      <c r="C88" s="87"/>
      <c r="D88" s="87"/>
      <c r="E88" s="87"/>
      <c r="F88" s="87"/>
    </row>
  </sheetData>
  <mergeCells count="74">
    <mergeCell ref="A20:A21"/>
    <mergeCell ref="D20:D21"/>
    <mergeCell ref="E20:E21"/>
    <mergeCell ref="F20:F21"/>
    <mergeCell ref="A22:A23"/>
    <mergeCell ref="D22:D23"/>
    <mergeCell ref="E22:E23"/>
    <mergeCell ref="F22:F23"/>
    <mergeCell ref="A24:A25"/>
    <mergeCell ref="D24:D25"/>
    <mergeCell ref="E24:E25"/>
    <mergeCell ref="F24:F25"/>
    <mergeCell ref="A26:A27"/>
    <mergeCell ref="D26:D27"/>
    <mergeCell ref="E26:E27"/>
    <mergeCell ref="F26:F27"/>
    <mergeCell ref="A28:A29"/>
    <mergeCell ref="D28:D29"/>
    <mergeCell ref="E28:E29"/>
    <mergeCell ref="F28:F29"/>
    <mergeCell ref="A30:A31"/>
    <mergeCell ref="D30:D31"/>
    <mergeCell ref="E30:E31"/>
    <mergeCell ref="F30:F31"/>
    <mergeCell ref="E40:E41"/>
    <mergeCell ref="F40:F41"/>
    <mergeCell ref="A34:A35"/>
    <mergeCell ref="D34:D35"/>
    <mergeCell ref="E34:E35"/>
    <mergeCell ref="F34:F35"/>
    <mergeCell ref="A88:F88"/>
    <mergeCell ref="A42:A43"/>
    <mergeCell ref="D42:D43"/>
    <mergeCell ref="E42:E43"/>
    <mergeCell ref="F42:F43"/>
    <mergeCell ref="A44:A45"/>
    <mergeCell ref="D44:D45"/>
    <mergeCell ref="E44:E45"/>
    <mergeCell ref="F44:F45"/>
    <mergeCell ref="A46:A47"/>
    <mergeCell ref="D46:D47"/>
    <mergeCell ref="E46:E47"/>
    <mergeCell ref="F46:F47"/>
    <mergeCell ref="A76:E76"/>
    <mergeCell ref="A56:A57"/>
    <mergeCell ref="A58:A59"/>
    <mergeCell ref="A32:A33"/>
    <mergeCell ref="A48:A49"/>
    <mergeCell ref="A50:A51"/>
    <mergeCell ref="A52:A53"/>
    <mergeCell ref="A54:A55"/>
    <mergeCell ref="A40:A41"/>
    <mergeCell ref="D32:D33"/>
    <mergeCell ref="D48:D49"/>
    <mergeCell ref="D50:D51"/>
    <mergeCell ref="D52:D53"/>
    <mergeCell ref="D54:D55"/>
    <mergeCell ref="D40:D41"/>
    <mergeCell ref="D56:D57"/>
    <mergeCell ref="D58:D59"/>
    <mergeCell ref="E32:E33"/>
    <mergeCell ref="F32:F33"/>
    <mergeCell ref="E48:E49"/>
    <mergeCell ref="F48:F49"/>
    <mergeCell ref="E50:E51"/>
    <mergeCell ref="F50:F51"/>
    <mergeCell ref="E52:E53"/>
    <mergeCell ref="F52:F53"/>
    <mergeCell ref="E54:E55"/>
    <mergeCell ref="F54:F55"/>
    <mergeCell ref="E56:E57"/>
    <mergeCell ref="F56:F57"/>
    <mergeCell ref="E58:E59"/>
    <mergeCell ref="F58:F5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77</xdr:row>
                    <xdr:rowOff>161925</xdr:rowOff>
                  </from>
                  <to>
                    <xdr:col>3</xdr:col>
                    <xdr:colOff>19050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161925</xdr:rowOff>
                  </from>
                  <to>
                    <xdr:col>3</xdr:col>
                    <xdr:colOff>781050</xdr:colOff>
                    <xdr:row>79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H88"/>
  <sheetViews>
    <sheetView topLeftCell="A77" zoomScaleNormal="100" workbookViewId="0">
      <selection activeCell="C70" sqref="C70"/>
    </sheetView>
  </sheetViews>
  <sheetFormatPr baseColWidth="10" defaultRowHeight="15" x14ac:dyDescent="0.25"/>
  <cols>
    <col min="1" max="1" width="79" customWidth="1"/>
    <col min="4" max="4" width="14.28515625" customWidth="1"/>
    <col min="5" max="5" width="11.7109375" bestFit="1" customWidth="1"/>
    <col min="6" max="6" width="14.7109375" customWidth="1"/>
    <col min="8" max="8" width="0" hidden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0.25" x14ac:dyDescent="0.3">
      <c r="A4" s="14"/>
      <c r="B4" s="14"/>
      <c r="C4" s="33" t="s">
        <v>5</v>
      </c>
      <c r="D4" s="32"/>
      <c r="E4" s="30"/>
      <c r="F4" s="14"/>
    </row>
    <row r="5" spans="1:6" x14ac:dyDescent="0.25">
      <c r="A5" s="14"/>
      <c r="B5" s="14"/>
      <c r="C5" s="67" t="s">
        <v>102</v>
      </c>
      <c r="D5" s="14"/>
      <c r="E5" s="14"/>
      <c r="F5" s="14"/>
    </row>
    <row r="6" spans="1:6" x14ac:dyDescent="0.25">
      <c r="A6" s="14"/>
      <c r="B6" s="14"/>
      <c r="C6" s="14"/>
      <c r="D6" s="14"/>
      <c r="E6" s="14"/>
      <c r="F6" s="14"/>
    </row>
    <row r="7" spans="1:6" x14ac:dyDescent="0.25">
      <c r="A7" s="14" t="s">
        <v>0</v>
      </c>
      <c r="B7" s="14"/>
      <c r="C7" s="14"/>
      <c r="D7" s="14"/>
      <c r="E7" s="14"/>
      <c r="F7" s="14"/>
    </row>
    <row r="8" spans="1:6" x14ac:dyDescent="0.25">
      <c r="A8" s="14" t="s">
        <v>1</v>
      </c>
      <c r="B8" s="14"/>
      <c r="C8" s="14"/>
      <c r="D8" s="14"/>
      <c r="E8" s="14"/>
      <c r="F8" s="14"/>
    </row>
    <row r="9" spans="1:6" x14ac:dyDescent="0.25">
      <c r="A9" s="14" t="s">
        <v>2</v>
      </c>
      <c r="B9" s="14"/>
      <c r="C9" s="14"/>
      <c r="D9" s="14"/>
      <c r="E9" s="14"/>
      <c r="F9" s="14"/>
    </row>
    <row r="10" spans="1:6" x14ac:dyDescent="0.25">
      <c r="A10" s="14" t="s">
        <v>4</v>
      </c>
      <c r="B10" s="14"/>
      <c r="C10" s="14" t="s">
        <v>9</v>
      </c>
      <c r="D10" s="35">
        <f>'COMMANDE PRO'!D10</f>
        <v>0</v>
      </c>
      <c r="E10" s="34"/>
      <c r="F10" s="34"/>
    </row>
    <row r="11" spans="1:6" x14ac:dyDescent="0.25">
      <c r="A11" s="14" t="s">
        <v>3</v>
      </c>
      <c r="B11" s="14"/>
      <c r="C11" s="14" t="s">
        <v>6</v>
      </c>
      <c r="D11" s="35">
        <f>'COMMANDE PRO'!D11</f>
        <v>0</v>
      </c>
      <c r="E11" s="30"/>
      <c r="F11" s="30"/>
    </row>
    <row r="12" spans="1:6" x14ac:dyDescent="0.25">
      <c r="A12" s="14"/>
      <c r="B12" s="14"/>
      <c r="C12" s="14" t="s">
        <v>7</v>
      </c>
      <c r="D12" s="35">
        <f>'COMMANDE PRO'!D12</f>
        <v>0</v>
      </c>
      <c r="E12" s="30"/>
      <c r="F12" s="30"/>
    </row>
    <row r="13" spans="1:6" x14ac:dyDescent="0.25">
      <c r="A13" s="14"/>
      <c r="B13" s="14"/>
      <c r="C13" s="14" t="s">
        <v>8</v>
      </c>
      <c r="D13" s="35">
        <f>'COMMANDE PRO'!D13</f>
        <v>0</v>
      </c>
      <c r="E13" s="30"/>
      <c r="F13" s="30"/>
    </row>
    <row r="14" spans="1:6" x14ac:dyDescent="0.25">
      <c r="A14" s="14"/>
      <c r="B14" s="14"/>
      <c r="C14" s="14" t="s">
        <v>10</v>
      </c>
      <c r="D14" s="35">
        <f>'COMMANDE PRO'!D14</f>
        <v>0</v>
      </c>
      <c r="E14" s="30"/>
      <c r="F14" s="30"/>
    </row>
    <row r="15" spans="1:6" x14ac:dyDescent="0.25">
      <c r="A15" s="14"/>
      <c r="B15" s="14"/>
      <c r="C15" s="14" t="s">
        <v>11</v>
      </c>
      <c r="D15" s="35">
        <f>'COMMANDE PRO'!D15</f>
        <v>0</v>
      </c>
      <c r="E15" s="30"/>
      <c r="F15" s="30"/>
    </row>
    <row r="16" spans="1:6" x14ac:dyDescent="0.25">
      <c r="A16" s="14"/>
      <c r="B16" s="14"/>
      <c r="C16" s="14"/>
      <c r="D16" s="14"/>
      <c r="E16" s="14"/>
      <c r="F16" s="14"/>
    </row>
    <row r="17" spans="1:8" x14ac:dyDescent="0.25">
      <c r="A17" s="30" t="s">
        <v>36</v>
      </c>
      <c r="B17" s="30"/>
      <c r="C17" s="14"/>
      <c r="D17" s="14"/>
      <c r="E17" s="14"/>
      <c r="F17" s="14"/>
    </row>
    <row r="18" spans="1:8" x14ac:dyDescent="0.25">
      <c r="A18" s="1"/>
      <c r="B18" s="1"/>
      <c r="C18" s="1"/>
      <c r="D18" s="1"/>
      <c r="E18" s="1"/>
      <c r="F18" s="1"/>
    </row>
    <row r="19" spans="1:8" ht="31.5" customHeight="1" thickBot="1" x14ac:dyDescent="0.3">
      <c r="A19" s="2" t="s">
        <v>12</v>
      </c>
      <c r="B19" s="3" t="s">
        <v>13</v>
      </c>
      <c r="C19" s="3" t="s">
        <v>14</v>
      </c>
      <c r="D19" s="3" t="s">
        <v>26</v>
      </c>
      <c r="E19" s="3" t="s">
        <v>32</v>
      </c>
      <c r="F19" s="3" t="s">
        <v>31</v>
      </c>
    </row>
    <row r="20" spans="1:8" x14ac:dyDescent="0.25">
      <c r="A20" s="89" t="s">
        <v>104</v>
      </c>
      <c r="B20" s="4" t="s">
        <v>33</v>
      </c>
      <c r="C20" s="65">
        <f>'COMMANDE PRO'!C20</f>
        <v>0</v>
      </c>
      <c r="D20" s="81">
        <f>E20/1.2</f>
        <v>908.18333333333328</v>
      </c>
      <c r="E20" s="81">
        <v>1089.82</v>
      </c>
      <c r="F20" s="82">
        <f>E20*(C20+C21)</f>
        <v>0</v>
      </c>
      <c r="H20" s="21"/>
    </row>
    <row r="21" spans="1:8" ht="15.75" thickBot="1" x14ac:dyDescent="0.3">
      <c r="A21" s="90"/>
      <c r="B21" s="5" t="s">
        <v>34</v>
      </c>
      <c r="C21" s="66">
        <f>'COMMANDE PRO'!C21</f>
        <v>0</v>
      </c>
      <c r="D21" s="77"/>
      <c r="E21" s="77"/>
      <c r="F21" s="79"/>
      <c r="H21" s="21"/>
    </row>
    <row r="22" spans="1:8" x14ac:dyDescent="0.25">
      <c r="A22" s="80" t="s">
        <v>85</v>
      </c>
      <c r="B22" s="4" t="s">
        <v>33</v>
      </c>
      <c r="C22" s="28">
        <f>'COMMANDE PRO'!C22</f>
        <v>0</v>
      </c>
      <c r="D22" s="81">
        <f>E22/1.2</f>
        <v>135.45833333333334</v>
      </c>
      <c r="E22" s="81">
        <v>162.55000000000001</v>
      </c>
      <c r="F22" s="82">
        <f>E22*(C22+C23)</f>
        <v>0</v>
      </c>
      <c r="H22" s="21"/>
    </row>
    <row r="23" spans="1:8" ht="15.75" thickBot="1" x14ac:dyDescent="0.3">
      <c r="A23" s="75"/>
      <c r="B23" s="5" t="s">
        <v>34</v>
      </c>
      <c r="C23" s="66">
        <f>'COMMANDE PRO'!C23</f>
        <v>0</v>
      </c>
      <c r="D23" s="77"/>
      <c r="E23" s="77"/>
      <c r="F23" s="79"/>
      <c r="H23" s="21"/>
    </row>
    <row r="24" spans="1:8" x14ac:dyDescent="0.25">
      <c r="A24" s="80" t="s">
        <v>16</v>
      </c>
      <c r="B24" s="4" t="s">
        <v>35</v>
      </c>
      <c r="C24" s="28">
        <f>'COMMANDE PRO'!C24</f>
        <v>0</v>
      </c>
      <c r="D24" s="81">
        <f>E24/1.2</f>
        <v>90</v>
      </c>
      <c r="E24" s="81">
        <v>108</v>
      </c>
      <c r="F24" s="82">
        <f>E24*(C24+C25)</f>
        <v>0</v>
      </c>
      <c r="H24" s="21"/>
    </row>
    <row r="25" spans="1:8" ht="15.75" thickBot="1" x14ac:dyDescent="0.3">
      <c r="A25" s="88"/>
      <c r="B25" s="6" t="s">
        <v>34</v>
      </c>
      <c r="C25" s="66">
        <f>'COMMANDE PRO'!C25</f>
        <v>0</v>
      </c>
      <c r="D25" s="77"/>
      <c r="E25" s="77"/>
      <c r="F25" s="79"/>
      <c r="H25" s="21"/>
    </row>
    <row r="26" spans="1:8" x14ac:dyDescent="0.25">
      <c r="A26" s="80" t="s">
        <v>17</v>
      </c>
      <c r="B26" s="4" t="s">
        <v>35</v>
      </c>
      <c r="C26" s="28">
        <f>'COMMANDE PRO'!C26</f>
        <v>0</v>
      </c>
      <c r="D26" s="81">
        <f>E26/1.2</f>
        <v>45.458333333333336</v>
      </c>
      <c r="E26" s="81">
        <v>54.55</v>
      </c>
      <c r="F26" s="82">
        <f>E26*(C26+C27)</f>
        <v>0</v>
      </c>
      <c r="H26" s="21"/>
    </row>
    <row r="27" spans="1:8" ht="15.75" thickBot="1" x14ac:dyDescent="0.3">
      <c r="A27" s="88"/>
      <c r="B27" s="6" t="s">
        <v>34</v>
      </c>
      <c r="C27" s="66">
        <f>'COMMANDE PRO'!C27</f>
        <v>0</v>
      </c>
      <c r="D27" s="77"/>
      <c r="E27" s="77"/>
      <c r="F27" s="79"/>
      <c r="H27" s="21"/>
    </row>
    <row r="28" spans="1:8" x14ac:dyDescent="0.25">
      <c r="A28" s="80" t="s">
        <v>18</v>
      </c>
      <c r="B28" s="4" t="s">
        <v>33</v>
      </c>
      <c r="C28" s="28">
        <f>'COMMANDE PRO'!C28</f>
        <v>0</v>
      </c>
      <c r="D28" s="81">
        <f>E28/1.2</f>
        <v>27.274999999999999</v>
      </c>
      <c r="E28" s="81">
        <v>32.729999999999997</v>
      </c>
      <c r="F28" s="82">
        <f>E28*(C28+C29)</f>
        <v>0</v>
      </c>
      <c r="H28" s="21"/>
    </row>
    <row r="29" spans="1:8" ht="15.75" thickBot="1" x14ac:dyDescent="0.3">
      <c r="A29" s="83"/>
      <c r="B29" s="55" t="s">
        <v>34</v>
      </c>
      <c r="C29" s="66">
        <f>'COMMANDE PRO'!C29</f>
        <v>0</v>
      </c>
      <c r="D29" s="84"/>
      <c r="E29" s="84"/>
      <c r="F29" s="85"/>
      <c r="H29" s="21"/>
    </row>
    <row r="30" spans="1:8" x14ac:dyDescent="0.25">
      <c r="A30" s="74" t="s">
        <v>82</v>
      </c>
      <c r="B30" s="7" t="s">
        <v>33</v>
      </c>
      <c r="C30" s="28">
        <f>'COMMANDE PRO'!C30</f>
        <v>0</v>
      </c>
      <c r="D30" s="76">
        <f>E30/1.2</f>
        <v>50</v>
      </c>
      <c r="E30" s="76">
        <v>60</v>
      </c>
      <c r="F30" s="78">
        <f>E30*(C30+C31)</f>
        <v>0</v>
      </c>
      <c r="H30" s="21"/>
    </row>
    <row r="31" spans="1:8" ht="15.75" thickBot="1" x14ac:dyDescent="0.3">
      <c r="A31" s="75"/>
      <c r="B31" s="5" t="s">
        <v>34</v>
      </c>
      <c r="C31" s="66">
        <f>'COMMANDE PRO'!C31</f>
        <v>0</v>
      </c>
      <c r="D31" s="77"/>
      <c r="E31" s="77"/>
      <c r="F31" s="79"/>
      <c r="H31" s="21"/>
    </row>
    <row r="32" spans="1:8" x14ac:dyDescent="0.25">
      <c r="A32" s="80" t="s">
        <v>21</v>
      </c>
      <c r="B32" s="4" t="s">
        <v>33</v>
      </c>
      <c r="C32" s="28">
        <f>'COMMANDE PRO'!C32</f>
        <v>0</v>
      </c>
      <c r="D32" s="81">
        <f>E32/1.2</f>
        <v>104.53333333333333</v>
      </c>
      <c r="E32" s="81">
        <v>125.44</v>
      </c>
      <c r="F32" s="82">
        <f>E32*(C32+C33)</f>
        <v>0</v>
      </c>
      <c r="H32" s="21"/>
    </row>
    <row r="33" spans="1:8" ht="15.75" thickBot="1" x14ac:dyDescent="0.3">
      <c r="A33" s="88"/>
      <c r="B33" s="6" t="s">
        <v>34</v>
      </c>
      <c r="C33" s="66">
        <f>'COMMANDE PRO'!C33</f>
        <v>0</v>
      </c>
      <c r="D33" s="77"/>
      <c r="E33" s="77"/>
      <c r="F33" s="79"/>
      <c r="H33" s="21"/>
    </row>
    <row r="34" spans="1:8" x14ac:dyDescent="0.25">
      <c r="A34" s="74" t="s">
        <v>19</v>
      </c>
      <c r="B34" s="7" t="s">
        <v>33</v>
      </c>
      <c r="C34" s="28">
        <f>'COMMANDE PRO'!C34</f>
        <v>0</v>
      </c>
      <c r="D34" s="81">
        <f>E34/1.2</f>
        <v>127.27499999999999</v>
      </c>
      <c r="E34" s="81">
        <v>152.72999999999999</v>
      </c>
      <c r="F34" s="82">
        <f>E34*(C34+C35)</f>
        <v>0</v>
      </c>
      <c r="H34" s="21"/>
    </row>
    <row r="35" spans="1:8" ht="15.75" thickBot="1" x14ac:dyDescent="0.3">
      <c r="A35" s="75"/>
      <c r="B35" s="5" t="s">
        <v>34</v>
      </c>
      <c r="C35" s="66">
        <f>'COMMANDE PRO'!C35</f>
        <v>0</v>
      </c>
      <c r="D35" s="77"/>
      <c r="E35" s="77"/>
      <c r="F35" s="79"/>
      <c r="H35" s="21"/>
    </row>
    <row r="36" spans="1:8" ht="15.75" thickBot="1" x14ac:dyDescent="0.3">
      <c r="A36" s="8" t="s">
        <v>87</v>
      </c>
      <c r="B36" s="9" t="s">
        <v>33</v>
      </c>
      <c r="C36" s="26">
        <f>'COMMANDE PRO'!C36</f>
        <v>0</v>
      </c>
      <c r="D36" s="17">
        <f>E36/1.2</f>
        <v>208.18333333333334</v>
      </c>
      <c r="E36" s="17">
        <v>249.82</v>
      </c>
      <c r="F36" s="18">
        <f>E36*C36</f>
        <v>0</v>
      </c>
      <c r="H36" s="21"/>
    </row>
    <row r="37" spans="1:8" ht="15.75" thickBot="1" x14ac:dyDescent="0.3">
      <c r="A37" s="8" t="s">
        <v>20</v>
      </c>
      <c r="B37" s="9" t="s">
        <v>33</v>
      </c>
      <c r="C37" s="23">
        <f>'COMMANDE PRO'!C37</f>
        <v>0</v>
      </c>
      <c r="D37" s="17">
        <f>E37/1.2</f>
        <v>235.45000000000002</v>
      </c>
      <c r="E37" s="17">
        <v>282.54000000000002</v>
      </c>
      <c r="F37" s="18">
        <f>E37*C37</f>
        <v>0</v>
      </c>
      <c r="H37" s="21"/>
    </row>
    <row r="38" spans="1:8" ht="15.75" thickBot="1" x14ac:dyDescent="0.3">
      <c r="A38" s="45" t="s">
        <v>22</v>
      </c>
      <c r="B38" s="57" t="s">
        <v>33</v>
      </c>
      <c r="C38" s="23">
        <f>'COMMANDE PRO'!C38</f>
        <v>0</v>
      </c>
      <c r="D38" s="48">
        <f>E38/1.2</f>
        <v>253.63333333333335</v>
      </c>
      <c r="E38" s="48">
        <v>304.36</v>
      </c>
      <c r="F38" s="49">
        <f>E38*C38</f>
        <v>0</v>
      </c>
      <c r="H38" s="21"/>
    </row>
    <row r="39" spans="1:8" ht="15.75" thickBot="1" x14ac:dyDescent="0.3">
      <c r="A39" s="11" t="s">
        <v>90</v>
      </c>
      <c r="B39" s="12" t="s">
        <v>33</v>
      </c>
      <c r="C39" s="23">
        <f>'COMMANDE PRO'!C39</f>
        <v>0</v>
      </c>
      <c r="D39" s="19">
        <f>E39/1.2</f>
        <v>217.26666666666671</v>
      </c>
      <c r="E39" s="19">
        <v>260.72000000000003</v>
      </c>
      <c r="F39" s="43">
        <f>E39*C39</f>
        <v>0</v>
      </c>
      <c r="H39" s="21"/>
    </row>
    <row r="40" spans="1:8" x14ac:dyDescent="0.25">
      <c r="A40" s="80" t="s">
        <v>23</v>
      </c>
      <c r="B40" s="4" t="s">
        <v>33</v>
      </c>
      <c r="C40" s="65">
        <f>'COMMANDE PRO'!C40</f>
        <v>0</v>
      </c>
      <c r="D40" s="81">
        <f>E40/1.2</f>
        <v>22.725000000000001</v>
      </c>
      <c r="E40" s="81">
        <v>27.27</v>
      </c>
      <c r="F40" s="82">
        <f>E40*(C40+C41)</f>
        <v>0</v>
      </c>
      <c r="H40" s="21"/>
    </row>
    <row r="41" spans="1:8" ht="15.75" thickBot="1" x14ac:dyDescent="0.3">
      <c r="A41" s="88"/>
      <c r="B41" s="6" t="s">
        <v>34</v>
      </c>
      <c r="C41" s="66">
        <f>'COMMANDE PRO'!C41</f>
        <v>0</v>
      </c>
      <c r="D41" s="77"/>
      <c r="E41" s="77"/>
      <c r="F41" s="79"/>
      <c r="H41" s="21"/>
    </row>
    <row r="42" spans="1:8" x14ac:dyDescent="0.25">
      <c r="A42" s="80" t="s">
        <v>24</v>
      </c>
      <c r="B42" s="4" t="s">
        <v>33</v>
      </c>
      <c r="C42" s="28">
        <f>'COMMANDE PRO'!C42</f>
        <v>0</v>
      </c>
      <c r="D42" s="81">
        <f>E42/1.2</f>
        <v>45.458333333333336</v>
      </c>
      <c r="E42" s="81">
        <v>54.55</v>
      </c>
      <c r="F42" s="82">
        <f>E42*(C42+C43)</f>
        <v>0</v>
      </c>
      <c r="H42" s="21"/>
    </row>
    <row r="43" spans="1:8" ht="15.75" thickBot="1" x14ac:dyDescent="0.3">
      <c r="A43" s="83"/>
      <c r="B43" s="55" t="s">
        <v>34</v>
      </c>
      <c r="C43" s="66">
        <f>'COMMANDE PRO'!C43</f>
        <v>0</v>
      </c>
      <c r="D43" s="84"/>
      <c r="E43" s="84"/>
      <c r="F43" s="85"/>
      <c r="H43" s="21"/>
    </row>
    <row r="44" spans="1:8" x14ac:dyDescent="0.25">
      <c r="A44" s="74" t="s">
        <v>86</v>
      </c>
      <c r="B44" s="7" t="s">
        <v>33</v>
      </c>
      <c r="C44" s="28">
        <f>'COMMANDE PRO'!C44</f>
        <v>0</v>
      </c>
      <c r="D44" s="76">
        <f>E44/1.2</f>
        <v>53.633333333333333</v>
      </c>
      <c r="E44" s="76">
        <v>64.36</v>
      </c>
      <c r="F44" s="78">
        <f>E44*(C44+C45)</f>
        <v>0</v>
      </c>
      <c r="H44" s="21"/>
    </row>
    <row r="45" spans="1:8" ht="15.75" thickBot="1" x14ac:dyDescent="0.3">
      <c r="A45" s="75"/>
      <c r="B45" s="5" t="s">
        <v>34</v>
      </c>
      <c r="C45" s="66">
        <f>'COMMANDE PRO'!C45</f>
        <v>0</v>
      </c>
      <c r="D45" s="77"/>
      <c r="E45" s="77"/>
      <c r="F45" s="79"/>
      <c r="H45" s="21"/>
    </row>
    <row r="46" spans="1:8" x14ac:dyDescent="0.25">
      <c r="A46" s="80" t="s">
        <v>25</v>
      </c>
      <c r="B46" s="4" t="s">
        <v>33</v>
      </c>
      <c r="C46" s="28">
        <f>'COMMANDE PRO'!C46</f>
        <v>0</v>
      </c>
      <c r="D46" s="81">
        <f>E46/1.2</f>
        <v>91.816666666666677</v>
      </c>
      <c r="E46" s="81">
        <v>110.18</v>
      </c>
      <c r="F46" s="82">
        <f>E46*(C46+C47)</f>
        <v>0</v>
      </c>
      <c r="H46" s="21"/>
    </row>
    <row r="47" spans="1:8" ht="15.75" thickBot="1" x14ac:dyDescent="0.3">
      <c r="A47" s="88"/>
      <c r="B47" s="6" t="s">
        <v>34</v>
      </c>
      <c r="C47" s="66">
        <f>'COMMANDE PRO'!C47</f>
        <v>0</v>
      </c>
      <c r="D47" s="77"/>
      <c r="E47" s="77"/>
      <c r="F47" s="79"/>
      <c r="H47" s="21"/>
    </row>
    <row r="48" spans="1:8" x14ac:dyDescent="0.25">
      <c r="A48" s="74" t="s">
        <v>27</v>
      </c>
      <c r="B48" s="7" t="s">
        <v>33</v>
      </c>
      <c r="C48" s="28">
        <f>'COMMANDE PRO'!C48</f>
        <v>0</v>
      </c>
      <c r="D48" s="81">
        <f>E48/1.2</f>
        <v>5.458333333333333</v>
      </c>
      <c r="E48" s="81">
        <v>6.55</v>
      </c>
      <c r="F48" s="82">
        <f>E48*(C48+C49)</f>
        <v>0</v>
      </c>
      <c r="H48" s="21"/>
    </row>
    <row r="49" spans="1:8" ht="15.75" thickBot="1" x14ac:dyDescent="0.3">
      <c r="A49" s="75"/>
      <c r="B49" s="5" t="s">
        <v>34</v>
      </c>
      <c r="C49" s="66">
        <f>'COMMANDE PRO'!C49</f>
        <v>0</v>
      </c>
      <c r="D49" s="77"/>
      <c r="E49" s="77"/>
      <c r="F49" s="79"/>
      <c r="H49" s="21"/>
    </row>
    <row r="50" spans="1:8" x14ac:dyDescent="0.25">
      <c r="A50" s="80" t="s">
        <v>28</v>
      </c>
      <c r="B50" s="4" t="s">
        <v>33</v>
      </c>
      <c r="C50" s="28">
        <f>'COMMANDE PRO'!C50</f>
        <v>0</v>
      </c>
      <c r="D50" s="81">
        <f>E50/1.2</f>
        <v>22.725000000000001</v>
      </c>
      <c r="E50" s="81">
        <v>27.27</v>
      </c>
      <c r="F50" s="82">
        <f>E50*(C50+C51)</f>
        <v>0</v>
      </c>
      <c r="H50" s="21"/>
    </row>
    <row r="51" spans="1:8" ht="15.75" thickBot="1" x14ac:dyDescent="0.3">
      <c r="A51" s="88"/>
      <c r="B51" s="6" t="s">
        <v>34</v>
      </c>
      <c r="C51" s="66">
        <f>'COMMANDE PRO'!C51</f>
        <v>0</v>
      </c>
      <c r="D51" s="77"/>
      <c r="E51" s="77"/>
      <c r="F51" s="79"/>
      <c r="H51" s="21"/>
    </row>
    <row r="52" spans="1:8" x14ac:dyDescent="0.25">
      <c r="A52" s="80" t="s">
        <v>29</v>
      </c>
      <c r="B52" s="4" t="s">
        <v>33</v>
      </c>
      <c r="C52" s="28">
        <f>'COMMANDE PRO'!C52</f>
        <v>0</v>
      </c>
      <c r="D52" s="81">
        <f>E52/1.2</f>
        <v>62.725000000000001</v>
      </c>
      <c r="E52" s="81">
        <v>75.27</v>
      </c>
      <c r="F52" s="82">
        <f>E52*(C52+C53)</f>
        <v>0</v>
      </c>
      <c r="H52" s="21"/>
    </row>
    <row r="53" spans="1:8" ht="15.75" thickBot="1" x14ac:dyDescent="0.3">
      <c r="A53" s="83"/>
      <c r="B53" s="55" t="s">
        <v>34</v>
      </c>
      <c r="C53" s="66">
        <f>'COMMANDE PRO'!C53</f>
        <v>0</v>
      </c>
      <c r="D53" s="84"/>
      <c r="E53" s="84"/>
      <c r="F53" s="85"/>
      <c r="H53" s="21"/>
    </row>
    <row r="54" spans="1:8" x14ac:dyDescent="0.25">
      <c r="A54" s="74" t="s">
        <v>83</v>
      </c>
      <c r="B54" s="7" t="s">
        <v>33</v>
      </c>
      <c r="C54" s="28">
        <f>'COMMANDE PRO'!C54</f>
        <v>0</v>
      </c>
      <c r="D54" s="76">
        <f>E54/1.2</f>
        <v>99.091666666666669</v>
      </c>
      <c r="E54" s="76">
        <v>118.91</v>
      </c>
      <c r="F54" s="78">
        <f>E54*(C54+C55)</f>
        <v>0</v>
      </c>
      <c r="H54" s="21"/>
    </row>
    <row r="55" spans="1:8" ht="15.75" thickBot="1" x14ac:dyDescent="0.3">
      <c r="A55" s="83"/>
      <c r="B55" s="55" t="s">
        <v>34</v>
      </c>
      <c r="C55" s="66">
        <f>'COMMANDE PRO'!C55</f>
        <v>0</v>
      </c>
      <c r="D55" s="84"/>
      <c r="E55" s="84"/>
      <c r="F55" s="85"/>
      <c r="H55" s="21"/>
    </row>
    <row r="56" spans="1:8" x14ac:dyDescent="0.25">
      <c r="A56" s="74" t="s">
        <v>84</v>
      </c>
      <c r="B56" s="7" t="s">
        <v>33</v>
      </c>
      <c r="C56" s="28">
        <f>'COMMANDE PRO'!C56</f>
        <v>0</v>
      </c>
      <c r="D56" s="76">
        <f>E56/1.2</f>
        <v>53.633333333333333</v>
      </c>
      <c r="E56" s="76">
        <v>64.36</v>
      </c>
      <c r="F56" s="78">
        <f>E56*(C56+C57)</f>
        <v>0</v>
      </c>
      <c r="H56" s="21"/>
    </row>
    <row r="57" spans="1:8" ht="15.75" thickBot="1" x14ac:dyDescent="0.3">
      <c r="A57" s="75"/>
      <c r="B57" s="5" t="s">
        <v>34</v>
      </c>
      <c r="C57" s="66">
        <f>'COMMANDE PRO'!C57</f>
        <v>0</v>
      </c>
      <c r="D57" s="77"/>
      <c r="E57" s="77"/>
      <c r="F57" s="79"/>
      <c r="H57" s="21"/>
    </row>
    <row r="58" spans="1:8" x14ac:dyDescent="0.25">
      <c r="A58" s="80" t="s">
        <v>30</v>
      </c>
      <c r="B58" s="4" t="s">
        <v>33</v>
      </c>
      <c r="C58" s="28">
        <f>'COMMANDE PRO'!C58</f>
        <v>0</v>
      </c>
      <c r="D58" s="81">
        <f>E58/1.2</f>
        <v>153.625</v>
      </c>
      <c r="E58" s="81">
        <v>184.35</v>
      </c>
      <c r="F58" s="82">
        <f>E58*(C58+C59)</f>
        <v>0</v>
      </c>
      <c r="H58" s="21"/>
    </row>
    <row r="59" spans="1:8" ht="15.75" thickBot="1" x14ac:dyDescent="0.3">
      <c r="A59" s="88"/>
      <c r="B59" s="6" t="s">
        <v>34</v>
      </c>
      <c r="C59" s="66">
        <f>'COMMANDE PRO'!C59</f>
        <v>0</v>
      </c>
      <c r="D59" s="77"/>
      <c r="E59" s="77"/>
      <c r="F59" s="79"/>
      <c r="H59" s="21"/>
    </row>
    <row r="60" spans="1:8" x14ac:dyDescent="0.25">
      <c r="A60" s="11" t="s">
        <v>110</v>
      </c>
      <c r="B60" s="12" t="s">
        <v>33</v>
      </c>
      <c r="C60" s="28">
        <f>'COMMANDE PRO'!C60</f>
        <v>0</v>
      </c>
      <c r="D60" s="19">
        <v>626.36363636363626</v>
      </c>
      <c r="E60" s="19">
        <f>D60*1.2</f>
        <v>751.63636363636351</v>
      </c>
      <c r="F60" s="73">
        <f>E60*C60</f>
        <v>0</v>
      </c>
      <c r="H60" s="21"/>
    </row>
    <row r="61" spans="1:8" x14ac:dyDescent="0.25">
      <c r="A61" s="11" t="s">
        <v>109</v>
      </c>
      <c r="B61" s="12" t="s">
        <v>33</v>
      </c>
      <c r="C61" s="28">
        <f>'COMMANDE PRO'!C61</f>
        <v>0</v>
      </c>
      <c r="D61" s="19">
        <v>671.81818181818176</v>
      </c>
      <c r="E61" s="19">
        <f>D61*1.2</f>
        <v>806.18181818181813</v>
      </c>
      <c r="F61" s="73">
        <f>E61*C61</f>
        <v>0</v>
      </c>
      <c r="H61" s="21"/>
    </row>
    <row r="62" spans="1:8" ht="15.75" thickBot="1" x14ac:dyDescent="0.3">
      <c r="A62" s="11" t="s">
        <v>108</v>
      </c>
      <c r="B62" s="12"/>
      <c r="C62" s="28">
        <f>'COMMANDE PRO'!C62</f>
        <v>0</v>
      </c>
      <c r="D62" s="19">
        <v>362.72727272727269</v>
      </c>
      <c r="E62" s="19">
        <f>D62*1.2</f>
        <v>435.2727272727272</v>
      </c>
      <c r="F62" s="73">
        <f>E62*C62</f>
        <v>0</v>
      </c>
      <c r="H62" s="21"/>
    </row>
    <row r="63" spans="1:8" ht="15.75" thickBot="1" x14ac:dyDescent="0.3">
      <c r="A63" s="45" t="s">
        <v>88</v>
      </c>
      <c r="B63" s="46"/>
      <c r="C63" s="26">
        <f>'COMMANDE PRO'!C63</f>
        <v>0</v>
      </c>
      <c r="D63" s="48">
        <f t="shared" ref="D63:D68" si="0">E63/1.2</f>
        <v>53.633333333333333</v>
      </c>
      <c r="E63" s="48">
        <v>64.36</v>
      </c>
      <c r="F63" s="49">
        <f>E63*C63</f>
        <v>0</v>
      </c>
      <c r="H63" s="21"/>
    </row>
    <row r="64" spans="1:8" ht="15.75" thickBot="1" x14ac:dyDescent="0.3">
      <c r="A64" s="50" t="s">
        <v>91</v>
      </c>
      <c r="B64" s="51"/>
      <c r="C64" s="23">
        <f>'COMMANDE PRO'!C64</f>
        <v>0</v>
      </c>
      <c r="D64" s="53">
        <f t="shared" si="0"/>
        <v>71.816666666666677</v>
      </c>
      <c r="E64" s="53">
        <v>86.18</v>
      </c>
      <c r="F64" s="54">
        <f>E64*C64</f>
        <v>0</v>
      </c>
      <c r="H64" s="21"/>
    </row>
    <row r="65" spans="1:8" ht="15.75" thickBot="1" x14ac:dyDescent="0.3">
      <c r="A65" s="50" t="s">
        <v>78</v>
      </c>
      <c r="B65" s="51"/>
      <c r="C65" s="23">
        <f>'COMMANDE PRO'!C65</f>
        <v>0</v>
      </c>
      <c r="D65" s="53">
        <f t="shared" si="0"/>
        <v>8.1833333333333336</v>
      </c>
      <c r="E65" s="53">
        <v>9.82</v>
      </c>
      <c r="F65" s="54">
        <f t="shared" ref="F65:F68" si="1">E65*C65</f>
        <v>0</v>
      </c>
      <c r="H65" s="21"/>
    </row>
    <row r="66" spans="1:8" ht="15.75" thickBot="1" x14ac:dyDescent="0.3">
      <c r="A66" s="11" t="s">
        <v>103</v>
      </c>
      <c r="B66" s="13"/>
      <c r="C66" s="23">
        <f>'COMMANDE PRO'!C66</f>
        <v>0</v>
      </c>
      <c r="D66" s="19">
        <f t="shared" si="0"/>
        <v>26.366666666666667</v>
      </c>
      <c r="E66" s="19">
        <v>31.64</v>
      </c>
      <c r="F66" s="43">
        <f t="shared" si="1"/>
        <v>0</v>
      </c>
      <c r="H66" s="21"/>
    </row>
    <row r="67" spans="1:8" ht="15.75" thickBot="1" x14ac:dyDescent="0.3">
      <c r="A67" s="8" t="s">
        <v>98</v>
      </c>
      <c r="B67" s="10"/>
      <c r="C67" s="23">
        <f>'COMMANDE PRO'!C67</f>
        <v>0</v>
      </c>
      <c r="D67" s="17">
        <f t="shared" si="0"/>
        <v>145.45833333333334</v>
      </c>
      <c r="E67" s="17">
        <v>174.55</v>
      </c>
      <c r="F67" s="18">
        <f t="shared" si="1"/>
        <v>0</v>
      </c>
      <c r="H67" s="21"/>
    </row>
    <row r="68" spans="1:8" ht="15.75" thickBot="1" x14ac:dyDescent="0.3">
      <c r="A68" s="45" t="s">
        <v>81</v>
      </c>
      <c r="B68" s="46"/>
      <c r="C68" s="23">
        <f>'COMMANDE PRO'!C68</f>
        <v>0</v>
      </c>
      <c r="D68" s="48">
        <f t="shared" si="0"/>
        <v>135.45833333333334</v>
      </c>
      <c r="E68" s="48">
        <v>162.55000000000001</v>
      </c>
      <c r="F68" s="49">
        <f t="shared" si="1"/>
        <v>0</v>
      </c>
      <c r="H68" s="21"/>
    </row>
    <row r="69" spans="1:8" ht="15.75" thickBot="1" x14ac:dyDescent="0.3">
      <c r="A69" s="50" t="s">
        <v>89</v>
      </c>
      <c r="B69" s="51"/>
      <c r="C69" s="23">
        <f>'COMMANDE PRO'!C69</f>
        <v>0</v>
      </c>
      <c r="D69" s="53">
        <f>E69</f>
        <v>0</v>
      </c>
      <c r="E69" s="53">
        <v>0</v>
      </c>
      <c r="F69" s="54">
        <f>E69*C69</f>
        <v>0</v>
      </c>
      <c r="H69" s="21"/>
    </row>
    <row r="70" spans="1:8" ht="15.75" thickBot="1" x14ac:dyDescent="0.3">
      <c r="A70" s="59" t="s">
        <v>100</v>
      </c>
      <c r="B70" s="60"/>
      <c r="C70" s="47">
        <f>'COMMANDE PRO'!C70</f>
        <v>0</v>
      </c>
      <c r="D70" s="62">
        <v>109.09</v>
      </c>
      <c r="E70" s="62">
        <f>+D70*1.2</f>
        <v>130.90799999999999</v>
      </c>
      <c r="F70" s="63">
        <f>E70*C70</f>
        <v>0</v>
      </c>
      <c r="H70" s="21"/>
    </row>
    <row r="71" spans="1:8" x14ac:dyDescent="0.25">
      <c r="A71" s="58"/>
      <c r="B71" s="1"/>
      <c r="C71" s="1"/>
      <c r="D71" s="1"/>
      <c r="E71" s="1"/>
      <c r="F71" s="1"/>
      <c r="H71" s="21"/>
    </row>
    <row r="72" spans="1:8" x14ac:dyDescent="0.25">
      <c r="A72" s="1"/>
      <c r="B72" s="1"/>
      <c r="C72" s="1"/>
      <c r="D72" s="1" t="s">
        <v>37</v>
      </c>
      <c r="E72" s="1"/>
      <c r="F72" s="20">
        <f>SUM(F20:F70)</f>
        <v>0</v>
      </c>
    </row>
    <row r="73" spans="1:8" x14ac:dyDescent="0.25">
      <c r="A73" s="1"/>
      <c r="B73" s="1"/>
      <c r="C73" s="1"/>
      <c r="D73" s="1" t="s">
        <v>38</v>
      </c>
      <c r="E73" s="1"/>
      <c r="F73" s="20">
        <f>Feuil7!AF458</f>
        <v>0</v>
      </c>
    </row>
    <row r="74" spans="1:8" x14ac:dyDescent="0.25">
      <c r="A74" s="1"/>
      <c r="B74" s="1"/>
      <c r="C74" s="1"/>
      <c r="D74" s="1" t="s">
        <v>39</v>
      </c>
      <c r="E74" s="1"/>
      <c r="F74" s="20">
        <f>F72-F73</f>
        <v>0</v>
      </c>
    </row>
    <row r="75" spans="1:8" x14ac:dyDescent="0.25">
      <c r="A75" s="1"/>
      <c r="B75" s="1"/>
      <c r="C75" s="1"/>
      <c r="D75" s="1"/>
      <c r="E75" s="1"/>
      <c r="F75" s="20"/>
    </row>
    <row r="76" spans="1:8" ht="70.5" customHeight="1" x14ac:dyDescent="0.25">
      <c r="A76" s="86" t="s">
        <v>97</v>
      </c>
      <c r="B76" s="86"/>
      <c r="C76" s="86"/>
      <c r="D76" s="86"/>
      <c r="E76" s="86"/>
      <c r="F76" s="29">
        <f>'COMMANDE PRO'!F76</f>
        <v>0</v>
      </c>
    </row>
    <row r="77" spans="1:8" x14ac:dyDescent="0.25">
      <c r="F77" s="21"/>
    </row>
    <row r="78" spans="1:8" ht="15" customHeight="1" thickBot="1" x14ac:dyDescent="0.3">
      <c r="A78" t="s">
        <v>96</v>
      </c>
      <c r="F78" s="21"/>
    </row>
    <row r="79" spans="1:8" ht="15.75" thickBot="1" x14ac:dyDescent="0.3">
      <c r="A79" s="70" t="s">
        <v>105</v>
      </c>
      <c r="F79" s="69">
        <f>IF(F76&lt;=0,F74*0.04,"0")</f>
        <v>0</v>
      </c>
      <c r="H79" t="b">
        <v>1</v>
      </c>
    </row>
    <row r="80" spans="1:8" x14ac:dyDescent="0.25">
      <c r="F80" s="44"/>
      <c r="H80">
        <f>H79*1</f>
        <v>1</v>
      </c>
    </row>
    <row r="81" spans="1:6" x14ac:dyDescent="0.25">
      <c r="F81" s="21"/>
    </row>
    <row r="82" spans="1:6" x14ac:dyDescent="0.25">
      <c r="A82" s="1"/>
      <c r="B82" s="1"/>
      <c r="C82" s="1"/>
      <c r="D82" s="1"/>
      <c r="E82" s="1" t="s">
        <v>45</v>
      </c>
      <c r="F82" s="20">
        <f>F84-F83</f>
        <v>0</v>
      </c>
    </row>
    <row r="83" spans="1:6" x14ac:dyDescent="0.25">
      <c r="A83" s="1"/>
      <c r="B83" s="1"/>
      <c r="C83" s="1"/>
      <c r="D83" s="1"/>
      <c r="E83" s="1" t="s">
        <v>40</v>
      </c>
      <c r="F83" s="20">
        <f>F84/1.2</f>
        <v>0</v>
      </c>
    </row>
    <row r="84" spans="1:6" x14ac:dyDescent="0.25">
      <c r="A84" s="1"/>
      <c r="B84" s="1"/>
      <c r="C84" s="1"/>
      <c r="D84" s="1"/>
      <c r="E84" s="1" t="s">
        <v>41</v>
      </c>
      <c r="F84" s="22">
        <f>IF(F74-F76&lt;0,"0,00€",F74-F76)+IF(H80=1,0,F79)</f>
        <v>0</v>
      </c>
    </row>
    <row r="85" spans="1:6" x14ac:dyDescent="0.25">
      <c r="A85" s="1"/>
      <c r="B85" s="1"/>
      <c r="C85" s="1"/>
      <c r="D85" s="1"/>
      <c r="E85" s="1"/>
      <c r="F85" s="20"/>
    </row>
    <row r="86" spans="1:6" x14ac:dyDescent="0.25">
      <c r="A86" s="31" t="s">
        <v>44</v>
      </c>
      <c r="B86" s="31"/>
      <c r="C86" s="1"/>
      <c r="D86" s="1"/>
      <c r="E86" s="1"/>
      <c r="F86" s="20"/>
    </row>
    <row r="87" spans="1:6" x14ac:dyDescent="0.25">
      <c r="A87" s="1"/>
      <c r="B87" s="1"/>
      <c r="C87" s="1"/>
      <c r="D87" s="1"/>
      <c r="E87" s="1"/>
      <c r="F87" s="1"/>
    </row>
    <row r="88" spans="1:6" ht="55.5" customHeight="1" x14ac:dyDescent="0.25">
      <c r="A88" s="87" t="s">
        <v>93</v>
      </c>
      <c r="B88" s="87"/>
      <c r="C88" s="87"/>
      <c r="D88" s="87"/>
      <c r="E88" s="87"/>
      <c r="F88" s="87"/>
    </row>
  </sheetData>
  <mergeCells count="74">
    <mergeCell ref="A20:A21"/>
    <mergeCell ref="D20:D21"/>
    <mergeCell ref="E20:E21"/>
    <mergeCell ref="F20:F21"/>
    <mergeCell ref="A22:A23"/>
    <mergeCell ref="D22:D23"/>
    <mergeCell ref="E22:E23"/>
    <mergeCell ref="F22:F23"/>
    <mergeCell ref="A24:A25"/>
    <mergeCell ref="D24:D25"/>
    <mergeCell ref="E24:E25"/>
    <mergeCell ref="F24:F25"/>
    <mergeCell ref="A26:A27"/>
    <mergeCell ref="D26:D27"/>
    <mergeCell ref="E26:E27"/>
    <mergeCell ref="F26:F27"/>
    <mergeCell ref="A28:A29"/>
    <mergeCell ref="D28:D29"/>
    <mergeCell ref="E28:E29"/>
    <mergeCell ref="F28:F29"/>
    <mergeCell ref="A30:A31"/>
    <mergeCell ref="D30:D31"/>
    <mergeCell ref="E30:E31"/>
    <mergeCell ref="F30:F31"/>
    <mergeCell ref="A32:A33"/>
    <mergeCell ref="D32:D33"/>
    <mergeCell ref="E32:E33"/>
    <mergeCell ref="F32:F33"/>
    <mergeCell ref="A34:A35"/>
    <mergeCell ref="D34:D35"/>
    <mergeCell ref="E34:E35"/>
    <mergeCell ref="F34:F35"/>
    <mergeCell ref="A40:A41"/>
    <mergeCell ref="D40:D41"/>
    <mergeCell ref="E40:E41"/>
    <mergeCell ref="F40:F41"/>
    <mergeCell ref="A42:A43"/>
    <mergeCell ref="D42:D43"/>
    <mergeCell ref="E42:E43"/>
    <mergeCell ref="F42:F43"/>
    <mergeCell ref="A44:A45"/>
    <mergeCell ref="D44:D45"/>
    <mergeCell ref="E44:E45"/>
    <mergeCell ref="F44:F45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D50:D51"/>
    <mergeCell ref="E50:E51"/>
    <mergeCell ref="F50:F51"/>
    <mergeCell ref="A52:A53"/>
    <mergeCell ref="D52:D53"/>
    <mergeCell ref="E52:E53"/>
    <mergeCell ref="F52:F53"/>
    <mergeCell ref="A54:A55"/>
    <mergeCell ref="D54:D55"/>
    <mergeCell ref="E54:E55"/>
    <mergeCell ref="F54:F55"/>
    <mergeCell ref="A76:E76"/>
    <mergeCell ref="A88:F88"/>
    <mergeCell ref="A56:A57"/>
    <mergeCell ref="D56:D57"/>
    <mergeCell ref="E56:E57"/>
    <mergeCell ref="F56:F57"/>
    <mergeCell ref="A58:A59"/>
    <mergeCell ref="D58:D59"/>
    <mergeCell ref="E58:E59"/>
    <mergeCell ref="F58:F5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77</xdr:row>
                    <xdr:rowOff>161925</xdr:rowOff>
                  </from>
                  <to>
                    <xdr:col>3</xdr:col>
                    <xdr:colOff>19050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161925</xdr:rowOff>
                  </from>
                  <to>
                    <xdr:col>3</xdr:col>
                    <xdr:colOff>781050</xdr:colOff>
                    <xdr:row>79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48F5-BED3-4CD4-A0D3-A83DBC303351}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"/>
  <sheetViews>
    <sheetView topLeftCell="A400" zoomScale="18"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2:AK470"/>
  <sheetViews>
    <sheetView zoomScale="85" zoomScaleNormal="85" workbookViewId="0">
      <selection activeCell="M4" sqref="M4"/>
    </sheetView>
  </sheetViews>
  <sheetFormatPr baseColWidth="10" defaultRowHeight="15" x14ac:dyDescent="0.25"/>
  <cols>
    <col min="1" max="1" width="23.85546875" customWidth="1"/>
    <col min="3" max="3" width="13" bestFit="1" customWidth="1"/>
    <col min="9" max="10" width="11.5703125" bestFit="1" customWidth="1"/>
    <col min="24" max="24" width="30.42578125" customWidth="1"/>
    <col min="25" max="25" width="62.5703125" customWidth="1"/>
    <col min="26" max="27" width="14.140625" customWidth="1"/>
    <col min="29" max="29" width="14.5703125" customWidth="1"/>
    <col min="30" max="32" width="11.5703125" bestFit="1" customWidth="1"/>
    <col min="34" max="37" width="11.5703125" bestFit="1" customWidth="1"/>
  </cols>
  <sheetData>
    <row r="2" spans="1:10" x14ac:dyDescent="0.25">
      <c r="A2" s="95" t="s">
        <v>61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ht="102" x14ac:dyDescent="0.25">
      <c r="A3" s="36"/>
      <c r="B3" s="37" t="s">
        <v>62</v>
      </c>
      <c r="C3" s="38" t="s">
        <v>63</v>
      </c>
      <c r="D3" s="39" t="s">
        <v>64</v>
      </c>
      <c r="E3" s="98" t="s">
        <v>65</v>
      </c>
      <c r="F3" s="98"/>
      <c r="G3" s="92">
        <v>1206</v>
      </c>
      <c r="H3" s="92"/>
      <c r="I3" s="72">
        <v>8.5</v>
      </c>
      <c r="J3" s="72">
        <v>1799</v>
      </c>
    </row>
    <row r="4" spans="1:10" ht="102" x14ac:dyDescent="0.25">
      <c r="A4" s="36"/>
      <c r="B4" s="37" t="s">
        <v>66</v>
      </c>
      <c r="C4" s="40" t="s">
        <v>67</v>
      </c>
      <c r="D4" s="39" t="s">
        <v>68</v>
      </c>
      <c r="E4" s="91" t="s">
        <v>69</v>
      </c>
      <c r="F4" s="91"/>
      <c r="G4" s="92">
        <v>1546</v>
      </c>
      <c r="H4" s="92"/>
      <c r="I4" s="72">
        <v>11</v>
      </c>
      <c r="J4" s="72">
        <v>2259</v>
      </c>
    </row>
    <row r="5" spans="1:10" ht="102" x14ac:dyDescent="0.25">
      <c r="A5" s="36"/>
      <c r="B5" s="37" t="s">
        <v>70</v>
      </c>
      <c r="C5" s="38" t="s">
        <v>71</v>
      </c>
      <c r="D5" s="39" t="s">
        <v>72</v>
      </c>
      <c r="E5" s="91" t="s">
        <v>73</v>
      </c>
      <c r="F5" s="91"/>
      <c r="G5" s="92">
        <v>1865</v>
      </c>
      <c r="H5" s="92"/>
      <c r="I5" s="72">
        <v>13.5</v>
      </c>
      <c r="J5" s="72">
        <v>2699</v>
      </c>
    </row>
    <row r="6" spans="1:10" ht="102" x14ac:dyDescent="0.25">
      <c r="A6" s="41"/>
      <c r="B6" s="42" t="s">
        <v>74</v>
      </c>
      <c r="C6" s="42">
        <v>44365024806</v>
      </c>
      <c r="D6" s="39" t="s">
        <v>75</v>
      </c>
      <c r="E6" s="93" t="s">
        <v>76</v>
      </c>
      <c r="F6" s="94"/>
      <c r="G6" s="92">
        <v>1087</v>
      </c>
      <c r="H6" s="92"/>
      <c r="I6" s="72">
        <v>7</v>
      </c>
      <c r="J6" s="72">
        <v>1599</v>
      </c>
    </row>
    <row r="309" spans="24:37" x14ac:dyDescent="0.25"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</row>
    <row r="310" spans="24:37" x14ac:dyDescent="0.25">
      <c r="X310" s="140"/>
      <c r="Y310" s="140"/>
      <c r="Z310" s="140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</row>
    <row r="311" spans="24:37" x14ac:dyDescent="0.25">
      <c r="X311" s="140"/>
      <c r="Y311" s="140"/>
      <c r="Z311" s="140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</row>
    <row r="312" spans="24:37" x14ac:dyDescent="0.25"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</row>
    <row r="313" spans="24:37" x14ac:dyDescent="0.25">
      <c r="X313" s="140"/>
      <c r="Y313" s="140"/>
      <c r="Z313" s="140"/>
      <c r="AA313" s="140"/>
      <c r="AB313" s="140"/>
      <c r="AC313" s="140"/>
      <c r="AD313" s="140"/>
      <c r="AE313" s="140"/>
      <c r="AF313" s="140"/>
      <c r="AG313" s="140"/>
      <c r="AH313" s="140"/>
      <c r="AI313" s="140"/>
      <c r="AJ313" s="140"/>
      <c r="AK313" s="140"/>
    </row>
    <row r="314" spans="24:37" x14ac:dyDescent="0.25">
      <c r="X314" s="140"/>
      <c r="Y314" s="140"/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</row>
    <row r="315" spans="24:37" x14ac:dyDescent="0.25">
      <c r="X315" s="140"/>
      <c r="Y315" s="140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</row>
    <row r="316" spans="24:37" x14ac:dyDescent="0.25">
      <c r="X316" s="140"/>
      <c r="Y316" s="140"/>
      <c r="Z316" s="140"/>
      <c r="AA316" s="140"/>
      <c r="AB316" s="140"/>
      <c r="AC316" s="140"/>
      <c r="AD316" s="140"/>
      <c r="AE316" s="140"/>
      <c r="AF316" s="140"/>
      <c r="AG316" s="140"/>
      <c r="AH316" s="140"/>
      <c r="AI316" s="140"/>
      <c r="AJ316" s="140"/>
      <c r="AK316" s="140"/>
    </row>
    <row r="317" spans="24:37" x14ac:dyDescent="0.25">
      <c r="X317" s="140"/>
      <c r="Y317" s="140"/>
      <c r="Z317" s="140"/>
      <c r="AA317" s="140"/>
      <c r="AB317" s="140"/>
      <c r="AC317" s="140"/>
      <c r="AD317" s="140"/>
      <c r="AE317" s="140"/>
      <c r="AF317" s="140"/>
      <c r="AG317" s="140"/>
      <c r="AH317" s="140"/>
      <c r="AI317" s="140"/>
      <c r="AJ317" s="140"/>
      <c r="AK317" s="140"/>
    </row>
    <row r="318" spans="24:37" x14ac:dyDescent="0.25">
      <c r="X318" s="140"/>
      <c r="Y318" s="140"/>
      <c r="Z318" s="140"/>
      <c r="AA318" s="140"/>
      <c r="AB318" s="140"/>
      <c r="AC318" s="140"/>
      <c r="AD318" s="140"/>
      <c r="AE318" s="140"/>
      <c r="AF318" s="140"/>
      <c r="AG318" s="140"/>
      <c r="AH318" s="140"/>
      <c r="AI318" s="140"/>
      <c r="AJ318" s="140"/>
      <c r="AK318" s="140"/>
    </row>
    <row r="319" spans="24:37" x14ac:dyDescent="0.25"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</row>
    <row r="320" spans="24:37" x14ac:dyDescent="0.25"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</row>
    <row r="321" spans="24:37" x14ac:dyDescent="0.25">
      <c r="X321" s="140"/>
      <c r="Y321" s="140"/>
      <c r="Z321" s="140"/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</row>
    <row r="322" spans="24:37" x14ac:dyDescent="0.25">
      <c r="X322" s="140"/>
      <c r="Y322" s="140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</row>
    <row r="323" spans="24:37" x14ac:dyDescent="0.25">
      <c r="X323" s="140"/>
      <c r="Y323" s="140"/>
      <c r="Z323" s="140"/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</row>
    <row r="324" spans="24:37" x14ac:dyDescent="0.25"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  <c r="AK324" s="140"/>
    </row>
    <row r="325" spans="24:37" x14ac:dyDescent="0.25"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  <c r="AH325" s="140"/>
      <c r="AI325" s="140"/>
      <c r="AJ325" s="140"/>
      <c r="AK325" s="140"/>
    </row>
    <row r="326" spans="24:37" x14ac:dyDescent="0.25"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  <c r="AH326" s="140"/>
      <c r="AI326" s="140"/>
      <c r="AJ326" s="140"/>
      <c r="AK326" s="140"/>
    </row>
    <row r="327" spans="24:37" x14ac:dyDescent="0.25"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  <c r="AH327" s="140"/>
      <c r="AI327" s="140"/>
      <c r="AJ327" s="140"/>
      <c r="AK327" s="140"/>
    </row>
    <row r="328" spans="24:37" x14ac:dyDescent="0.25"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</row>
    <row r="329" spans="24:37" x14ac:dyDescent="0.25"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</row>
    <row r="330" spans="24:37" x14ac:dyDescent="0.25"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</row>
    <row r="331" spans="24:37" x14ac:dyDescent="0.25"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H331" s="140"/>
      <c r="AI331" s="140"/>
      <c r="AJ331" s="140"/>
      <c r="AK331" s="140"/>
    </row>
    <row r="332" spans="24:37" x14ac:dyDescent="0.25"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  <c r="AH332" s="140"/>
      <c r="AI332" s="140"/>
      <c r="AJ332" s="140"/>
      <c r="AK332" s="140"/>
    </row>
    <row r="333" spans="24:37" x14ac:dyDescent="0.25"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  <c r="AH333" s="140"/>
      <c r="AI333" s="140"/>
      <c r="AJ333" s="140"/>
      <c r="AK333" s="140"/>
    </row>
    <row r="334" spans="24:37" x14ac:dyDescent="0.25">
      <c r="X334" s="140"/>
      <c r="Y334" s="140"/>
      <c r="Z334" s="140"/>
      <c r="AA334" s="140"/>
      <c r="AB334" s="140"/>
      <c r="AC334" s="140"/>
      <c r="AD334" s="140"/>
      <c r="AE334" s="140"/>
      <c r="AF334" s="140"/>
      <c r="AG334" s="140"/>
      <c r="AH334" s="140"/>
      <c r="AI334" s="140"/>
      <c r="AJ334" s="140"/>
      <c r="AK334" s="140"/>
    </row>
    <row r="335" spans="24:37" x14ac:dyDescent="0.25"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  <c r="AH335" s="140"/>
      <c r="AI335" s="140"/>
      <c r="AJ335" s="140"/>
      <c r="AK335" s="140"/>
    </row>
    <row r="336" spans="24:37" x14ac:dyDescent="0.25"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  <c r="AH336" s="140"/>
      <c r="AI336" s="140"/>
      <c r="AJ336" s="140"/>
      <c r="AK336" s="140"/>
    </row>
    <row r="337" spans="24:37" x14ac:dyDescent="0.25"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</row>
    <row r="338" spans="24:37" x14ac:dyDescent="0.25"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  <c r="AH338" s="140"/>
      <c r="AI338" s="140"/>
      <c r="AJ338" s="140"/>
      <c r="AK338" s="140"/>
    </row>
    <row r="339" spans="24:37" x14ac:dyDescent="0.25"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</row>
    <row r="340" spans="24:37" x14ac:dyDescent="0.25">
      <c r="X340" s="140"/>
      <c r="Y340" s="140"/>
      <c r="Z340" s="140"/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</row>
    <row r="341" spans="24:37" x14ac:dyDescent="0.25"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</row>
    <row r="342" spans="24:37" x14ac:dyDescent="0.25"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</row>
    <row r="343" spans="24:37" x14ac:dyDescent="0.25">
      <c r="X343" s="140"/>
      <c r="Y343" s="140"/>
      <c r="Z343" s="140"/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</row>
    <row r="344" spans="24:37" x14ac:dyDescent="0.25"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</row>
    <row r="345" spans="24:37" x14ac:dyDescent="0.25"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  <c r="AH345" s="140"/>
      <c r="AI345" s="140"/>
      <c r="AJ345" s="140"/>
      <c r="AK345" s="140"/>
    </row>
    <row r="346" spans="24:37" x14ac:dyDescent="0.25">
      <c r="X346" s="140"/>
      <c r="Y346" s="140"/>
      <c r="Z346" s="140"/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</row>
    <row r="347" spans="24:37" x14ac:dyDescent="0.25"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</row>
    <row r="348" spans="24:37" x14ac:dyDescent="0.25"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  <c r="AH348" s="140"/>
      <c r="AI348" s="140"/>
      <c r="AJ348" s="140"/>
      <c r="AK348" s="140"/>
    </row>
    <row r="349" spans="24:37" x14ac:dyDescent="0.25"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</row>
    <row r="350" spans="24:37" x14ac:dyDescent="0.25">
      <c r="X350" s="140"/>
      <c r="Y350" s="140"/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</row>
    <row r="351" spans="24:37" x14ac:dyDescent="0.25">
      <c r="X351" s="140"/>
      <c r="Y351" s="140"/>
      <c r="Z351" s="140"/>
      <c r="AA351" s="140"/>
      <c r="AB351" s="140"/>
      <c r="AC351" s="140"/>
      <c r="AD351" s="140"/>
      <c r="AE351" s="140"/>
      <c r="AF351" s="140"/>
      <c r="AG351" s="140"/>
      <c r="AH351" s="140"/>
      <c r="AI351" s="140"/>
      <c r="AJ351" s="140"/>
      <c r="AK351" s="140"/>
    </row>
    <row r="352" spans="24:37" x14ac:dyDescent="0.25"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</row>
    <row r="353" spans="24:37" x14ac:dyDescent="0.25"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</row>
    <row r="354" spans="24:37" x14ac:dyDescent="0.25">
      <c r="X354" s="140"/>
      <c r="Y354" s="140"/>
      <c r="Z354" s="140"/>
      <c r="AA354" s="140"/>
      <c r="AB354" s="140"/>
      <c r="AC354" s="140"/>
      <c r="AD354" s="140"/>
      <c r="AE354" s="140"/>
      <c r="AF354" s="140"/>
      <c r="AG354" s="140"/>
      <c r="AH354" s="140"/>
      <c r="AI354" s="140"/>
      <c r="AJ354" s="140"/>
      <c r="AK354" s="140"/>
    </row>
    <row r="355" spans="24:37" x14ac:dyDescent="0.25"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</row>
    <row r="356" spans="24:37" x14ac:dyDescent="0.25"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</row>
    <row r="357" spans="24:37" x14ac:dyDescent="0.25"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</row>
    <row r="358" spans="24:37" x14ac:dyDescent="0.25"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</row>
    <row r="359" spans="24:37" x14ac:dyDescent="0.25"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</row>
    <row r="360" spans="24:37" x14ac:dyDescent="0.25"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</row>
    <row r="361" spans="24:37" x14ac:dyDescent="0.25">
      <c r="X361" s="140"/>
      <c r="Y361" s="140"/>
      <c r="Z361" s="140"/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</row>
    <row r="362" spans="24:37" x14ac:dyDescent="0.25">
      <c r="X362" s="140"/>
      <c r="Y362" s="140"/>
      <c r="Z362" s="140"/>
      <c r="AA362" s="140"/>
      <c r="AB362" s="140"/>
      <c r="AC362" s="140"/>
      <c r="AD362" s="140"/>
      <c r="AE362" s="140"/>
      <c r="AF362" s="140"/>
      <c r="AG362" s="140"/>
      <c r="AH362" s="140"/>
      <c r="AI362" s="140"/>
      <c r="AJ362" s="140"/>
      <c r="AK362" s="140"/>
    </row>
    <row r="363" spans="24:37" x14ac:dyDescent="0.25">
      <c r="X363" s="140"/>
      <c r="Y363" s="140"/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</row>
    <row r="364" spans="24:37" x14ac:dyDescent="0.25">
      <c r="X364" s="140"/>
      <c r="Y364" s="140"/>
      <c r="Z364" s="140"/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</row>
    <row r="365" spans="24:37" x14ac:dyDescent="0.25"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  <c r="AH365" s="140"/>
      <c r="AI365" s="140"/>
      <c r="AJ365" s="140"/>
      <c r="AK365" s="140"/>
    </row>
    <row r="366" spans="24:37" x14ac:dyDescent="0.25">
      <c r="X366" s="140"/>
      <c r="Y366" s="140"/>
      <c r="Z366" s="140"/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</row>
    <row r="367" spans="24:37" x14ac:dyDescent="0.25"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</row>
    <row r="368" spans="24:37" x14ac:dyDescent="0.25"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</row>
    <row r="369" spans="24:37" x14ac:dyDescent="0.25"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</row>
    <row r="370" spans="24:37" x14ac:dyDescent="0.25">
      <c r="X370" s="140"/>
      <c r="Y370" s="140"/>
      <c r="Z370" s="140"/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</row>
    <row r="371" spans="24:37" x14ac:dyDescent="0.25"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</row>
    <row r="372" spans="24:37" x14ac:dyDescent="0.25"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  <c r="AH372" s="140"/>
      <c r="AI372" s="140"/>
      <c r="AJ372" s="140"/>
      <c r="AK372" s="140"/>
    </row>
    <row r="373" spans="24:37" x14ac:dyDescent="0.25"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  <c r="AH373" s="140"/>
      <c r="AI373" s="140"/>
      <c r="AJ373" s="140"/>
      <c r="AK373" s="140"/>
    </row>
    <row r="374" spans="24:37" x14ac:dyDescent="0.25"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  <c r="AH374" s="140"/>
      <c r="AI374" s="140"/>
      <c r="AJ374" s="140"/>
      <c r="AK374" s="140"/>
    </row>
    <row r="375" spans="24:37" x14ac:dyDescent="0.25"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  <c r="AH375" s="140"/>
      <c r="AI375" s="140"/>
      <c r="AJ375" s="140"/>
      <c r="AK375" s="140"/>
    </row>
    <row r="376" spans="24:37" x14ac:dyDescent="0.25"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  <c r="AK376" s="140"/>
    </row>
    <row r="377" spans="24:37" x14ac:dyDescent="0.25">
      <c r="X377" s="140"/>
      <c r="Y377" s="140"/>
      <c r="Z377" s="140"/>
      <c r="AA377" s="140"/>
      <c r="AB377" s="140"/>
      <c r="AC377" s="140"/>
      <c r="AD377" s="140"/>
      <c r="AE377" s="140"/>
      <c r="AF377" s="140"/>
      <c r="AG377" s="140"/>
      <c r="AH377" s="140"/>
      <c r="AI377" s="140"/>
      <c r="AJ377" s="140"/>
      <c r="AK377" s="140"/>
    </row>
    <row r="378" spans="24:37" x14ac:dyDescent="0.25">
      <c r="X378" s="140"/>
      <c r="Y378" s="140"/>
      <c r="Z378" s="140"/>
      <c r="AA378" s="140"/>
      <c r="AB378" s="140"/>
      <c r="AC378" s="140"/>
      <c r="AD378" s="140"/>
      <c r="AE378" s="140"/>
      <c r="AF378" s="140"/>
      <c r="AG378" s="140"/>
      <c r="AH378" s="140"/>
      <c r="AI378" s="140"/>
      <c r="AJ378" s="140"/>
      <c r="AK378" s="140"/>
    </row>
    <row r="379" spans="24:37" x14ac:dyDescent="0.25"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  <c r="AH379" s="140"/>
      <c r="AI379" s="140"/>
      <c r="AJ379" s="140"/>
      <c r="AK379" s="140"/>
    </row>
    <row r="380" spans="24:37" x14ac:dyDescent="0.25"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</row>
    <row r="381" spans="24:37" ht="37.5" customHeight="1" x14ac:dyDescent="0.25">
      <c r="X381" s="140"/>
      <c r="Y381" s="140"/>
      <c r="Z381" s="140"/>
      <c r="AA381" s="140"/>
      <c r="AB381" s="140"/>
      <c r="AC381" s="141" t="s">
        <v>47</v>
      </c>
      <c r="AD381" s="141"/>
      <c r="AE381" s="141" t="s">
        <v>60</v>
      </c>
      <c r="AF381" s="141"/>
      <c r="AG381" s="140"/>
      <c r="AH381" s="140" t="s">
        <v>95</v>
      </c>
      <c r="AI381" s="140"/>
      <c r="AJ381" s="140"/>
      <c r="AK381" s="140"/>
    </row>
    <row r="382" spans="24:37" ht="15.75" x14ac:dyDescent="0.25">
      <c r="X382" s="140"/>
      <c r="Y382" s="142" t="s">
        <v>12</v>
      </c>
      <c r="Z382" s="142" t="s">
        <v>46</v>
      </c>
      <c r="AA382" s="142" t="s">
        <v>94</v>
      </c>
      <c r="AB382" s="143" t="s">
        <v>13</v>
      </c>
      <c r="AC382" s="143" t="s">
        <v>14</v>
      </c>
      <c r="AD382" s="140"/>
      <c r="AE382" s="140"/>
      <c r="AF382" s="140"/>
      <c r="AG382" s="140"/>
      <c r="AH382" s="140"/>
      <c r="AI382" s="140"/>
      <c r="AJ382" s="140"/>
      <c r="AK382" s="140"/>
    </row>
    <row r="383" spans="24:37" x14ac:dyDescent="0.25">
      <c r="X383" s="140"/>
      <c r="Y383" s="144" t="s">
        <v>15</v>
      </c>
      <c r="Z383" s="145">
        <v>77</v>
      </c>
      <c r="AA383" s="145">
        <v>77</v>
      </c>
      <c r="AB383" s="146" t="s">
        <v>33</v>
      </c>
      <c r="AC383" s="146">
        <f>'COMMANDE PARTICULIER'!C20</f>
        <v>1</v>
      </c>
      <c r="AD383" s="140">
        <f>AC383*AA383</f>
        <v>77</v>
      </c>
      <c r="AE383" s="146">
        <f>'COMMANDE PRO'!C20</f>
        <v>0</v>
      </c>
      <c r="AF383" s="140">
        <f>AE383*AA383</f>
        <v>0</v>
      </c>
      <c r="AG383" s="140"/>
      <c r="AH383" s="140">
        <f>AC383*Z383</f>
        <v>77</v>
      </c>
      <c r="AI383" s="140">
        <f>AD383-AH383</f>
        <v>0</v>
      </c>
      <c r="AJ383" s="140">
        <f>AE383*Z383</f>
        <v>0</v>
      </c>
      <c r="AK383" s="140">
        <f>AF383-AJ383</f>
        <v>0</v>
      </c>
    </row>
    <row r="384" spans="24:37" x14ac:dyDescent="0.25">
      <c r="X384" s="140"/>
      <c r="Y384" s="144"/>
      <c r="Z384" s="145">
        <v>77</v>
      </c>
      <c r="AA384" s="145">
        <v>77</v>
      </c>
      <c r="AB384" s="146" t="s">
        <v>34</v>
      </c>
      <c r="AC384" s="146">
        <f>'COMMANDE PARTICULIER'!C21</f>
        <v>0</v>
      </c>
      <c r="AD384" s="140">
        <f t="shared" ref="AD384:AD433" si="0">AC384*AA384</f>
        <v>0</v>
      </c>
      <c r="AE384" s="146">
        <f>'COMMANDE PRO'!C21</f>
        <v>0</v>
      </c>
      <c r="AF384" s="140">
        <f t="shared" ref="AF384:AF433" si="1">AE384*AA384</f>
        <v>0</v>
      </c>
      <c r="AG384" s="140"/>
      <c r="AH384" s="140">
        <f t="shared" ref="AH384:AH432" si="2">AC384*Z384</f>
        <v>0</v>
      </c>
      <c r="AI384" s="140">
        <f t="shared" ref="AI384:AI432" si="3">AD384-AH384</f>
        <v>0</v>
      </c>
      <c r="AJ384" s="140">
        <f t="shared" ref="AJ384:AJ433" si="4">AE384*Z384</f>
        <v>0</v>
      </c>
      <c r="AK384" s="140"/>
    </row>
    <row r="385" spans="24:37" x14ac:dyDescent="0.25">
      <c r="X385" s="140"/>
      <c r="Y385" s="144" t="s">
        <v>85</v>
      </c>
      <c r="Z385" s="145">
        <f>201.9-77</f>
        <v>124.9</v>
      </c>
      <c r="AA385" s="145">
        <f>150/1.1</f>
        <v>136.36363636363635</v>
      </c>
      <c r="AB385" s="146"/>
      <c r="AC385" s="146">
        <f>'COMMANDE PARTICULIER'!C22</f>
        <v>0</v>
      </c>
      <c r="AD385" s="140">
        <f t="shared" si="0"/>
        <v>0</v>
      </c>
      <c r="AE385" s="146">
        <f>'COMMANDE PRO'!C22</f>
        <v>0</v>
      </c>
      <c r="AF385" s="140">
        <f t="shared" si="1"/>
        <v>0</v>
      </c>
      <c r="AG385" s="140"/>
      <c r="AH385" s="140">
        <f t="shared" si="2"/>
        <v>0</v>
      </c>
      <c r="AI385" s="140">
        <f t="shared" si="3"/>
        <v>0</v>
      </c>
      <c r="AJ385" s="140">
        <f t="shared" si="4"/>
        <v>0</v>
      </c>
      <c r="AK385" s="140"/>
    </row>
    <row r="386" spans="24:37" x14ac:dyDescent="0.25">
      <c r="X386" s="140"/>
      <c r="Y386" s="144"/>
      <c r="Z386" s="145">
        <f>Z385</f>
        <v>124.9</v>
      </c>
      <c r="AA386" s="145">
        <f>AA385</f>
        <v>136.36363636363635</v>
      </c>
      <c r="AB386" s="146"/>
      <c r="AC386" s="146">
        <f>'COMMANDE PARTICULIER'!C23</f>
        <v>0</v>
      </c>
      <c r="AD386" s="140">
        <f t="shared" si="0"/>
        <v>0</v>
      </c>
      <c r="AE386" s="146">
        <f>'COMMANDE PRO'!C23</f>
        <v>0</v>
      </c>
      <c r="AF386" s="140">
        <f t="shared" si="1"/>
        <v>0</v>
      </c>
      <c r="AG386" s="140"/>
      <c r="AH386" s="140">
        <f t="shared" si="2"/>
        <v>0</v>
      </c>
      <c r="AI386" s="140">
        <f t="shared" si="3"/>
        <v>0</v>
      </c>
      <c r="AJ386" s="140">
        <f t="shared" si="4"/>
        <v>0</v>
      </c>
      <c r="AK386" s="140"/>
    </row>
    <row r="387" spans="24:37" x14ac:dyDescent="0.25">
      <c r="X387" s="140"/>
      <c r="Y387" s="144" t="s">
        <v>16</v>
      </c>
      <c r="Z387" s="145">
        <v>70.69</v>
      </c>
      <c r="AA387" s="145">
        <f>Z387</f>
        <v>70.69</v>
      </c>
      <c r="AB387" s="146" t="s">
        <v>35</v>
      </c>
      <c r="AC387" s="146">
        <f>'COMMANDE PARTICULIER'!C24</f>
        <v>0</v>
      </c>
      <c r="AD387" s="140">
        <f t="shared" si="0"/>
        <v>0</v>
      </c>
      <c r="AE387" s="146">
        <f>'COMMANDE PRO'!C24</f>
        <v>0</v>
      </c>
      <c r="AF387" s="140">
        <f t="shared" si="1"/>
        <v>0</v>
      </c>
      <c r="AG387" s="140"/>
      <c r="AH387" s="140">
        <f t="shared" si="2"/>
        <v>0</v>
      </c>
      <c r="AI387" s="140">
        <f t="shared" si="3"/>
        <v>0</v>
      </c>
      <c r="AJ387" s="140">
        <f t="shared" si="4"/>
        <v>0</v>
      </c>
      <c r="AK387" s="140"/>
    </row>
    <row r="388" spans="24:37" x14ac:dyDescent="0.25">
      <c r="X388" s="140"/>
      <c r="Y388" s="144"/>
      <c r="Z388" s="145">
        <v>70.69</v>
      </c>
      <c r="AA388" s="145">
        <f>Z388</f>
        <v>70.69</v>
      </c>
      <c r="AB388" s="146" t="s">
        <v>34</v>
      </c>
      <c r="AC388" s="146">
        <f>'COMMANDE PARTICULIER'!C25</f>
        <v>0</v>
      </c>
      <c r="AD388" s="140">
        <f t="shared" si="0"/>
        <v>0</v>
      </c>
      <c r="AE388" s="146">
        <f>'COMMANDE PRO'!C25</f>
        <v>0</v>
      </c>
      <c r="AF388" s="140">
        <f t="shared" si="1"/>
        <v>0</v>
      </c>
      <c r="AG388" s="140"/>
      <c r="AH388" s="140">
        <f t="shared" si="2"/>
        <v>0</v>
      </c>
      <c r="AI388" s="140">
        <f t="shared" si="3"/>
        <v>0</v>
      </c>
      <c r="AJ388" s="140">
        <f t="shared" si="4"/>
        <v>0</v>
      </c>
      <c r="AK388" s="140"/>
    </row>
    <row r="389" spans="24:37" x14ac:dyDescent="0.25">
      <c r="X389" s="140"/>
      <c r="Y389" s="144" t="s">
        <v>17</v>
      </c>
      <c r="Z389" s="145">
        <v>36.049999999999997</v>
      </c>
      <c r="AA389" s="145">
        <f t="shared" ref="AA389:AA392" si="5">Z389</f>
        <v>36.049999999999997</v>
      </c>
      <c r="AB389" s="146" t="s">
        <v>35</v>
      </c>
      <c r="AC389" s="146">
        <f>'COMMANDE PARTICULIER'!C26</f>
        <v>0</v>
      </c>
      <c r="AD389" s="140">
        <f t="shared" si="0"/>
        <v>0</v>
      </c>
      <c r="AE389" s="146">
        <f>'COMMANDE PRO'!C26</f>
        <v>0</v>
      </c>
      <c r="AF389" s="140">
        <f t="shared" si="1"/>
        <v>0</v>
      </c>
      <c r="AG389" s="140"/>
      <c r="AH389" s="140">
        <f t="shared" si="2"/>
        <v>0</v>
      </c>
      <c r="AI389" s="140">
        <f t="shared" si="3"/>
        <v>0</v>
      </c>
      <c r="AJ389" s="140">
        <f t="shared" si="4"/>
        <v>0</v>
      </c>
      <c r="AK389" s="140"/>
    </row>
    <row r="390" spans="24:37" x14ac:dyDescent="0.25">
      <c r="X390" s="140"/>
      <c r="Y390" s="144"/>
      <c r="Z390" s="145">
        <v>36.049999999999997</v>
      </c>
      <c r="AA390" s="145">
        <f t="shared" si="5"/>
        <v>36.049999999999997</v>
      </c>
      <c r="AB390" s="146" t="s">
        <v>34</v>
      </c>
      <c r="AC390" s="146">
        <f>'COMMANDE PARTICULIER'!C27</f>
        <v>0</v>
      </c>
      <c r="AD390" s="140">
        <f t="shared" si="0"/>
        <v>0</v>
      </c>
      <c r="AE390" s="146">
        <f>'COMMANDE PRO'!C27</f>
        <v>0</v>
      </c>
      <c r="AF390" s="140">
        <f t="shared" si="1"/>
        <v>0</v>
      </c>
      <c r="AG390" s="140"/>
      <c r="AH390" s="140">
        <f t="shared" si="2"/>
        <v>0</v>
      </c>
      <c r="AI390" s="140">
        <f t="shared" si="3"/>
        <v>0</v>
      </c>
      <c r="AJ390" s="140">
        <f t="shared" si="4"/>
        <v>0</v>
      </c>
      <c r="AK390" s="140"/>
    </row>
    <row r="391" spans="24:37" x14ac:dyDescent="0.25">
      <c r="X391" s="140"/>
      <c r="Y391" s="144" t="s">
        <v>18</v>
      </c>
      <c r="Z391" s="145">
        <v>21.24</v>
      </c>
      <c r="AA391" s="145">
        <f t="shared" si="5"/>
        <v>21.24</v>
      </c>
      <c r="AB391" s="146" t="s">
        <v>33</v>
      </c>
      <c r="AC391" s="146">
        <f>'COMMANDE PARTICULIER'!C28</f>
        <v>0</v>
      </c>
      <c r="AD391" s="140">
        <f t="shared" si="0"/>
        <v>0</v>
      </c>
      <c r="AE391" s="146">
        <f>'COMMANDE PRO'!C28</f>
        <v>0</v>
      </c>
      <c r="AF391" s="140">
        <f t="shared" si="1"/>
        <v>0</v>
      </c>
      <c r="AG391" s="140"/>
      <c r="AH391" s="140">
        <f t="shared" si="2"/>
        <v>0</v>
      </c>
      <c r="AI391" s="140">
        <f t="shared" si="3"/>
        <v>0</v>
      </c>
      <c r="AJ391" s="140">
        <f t="shared" si="4"/>
        <v>0</v>
      </c>
      <c r="AK391" s="140"/>
    </row>
    <row r="392" spans="24:37" x14ac:dyDescent="0.25">
      <c r="X392" s="140"/>
      <c r="Y392" s="144"/>
      <c r="Z392" s="145">
        <v>21.24</v>
      </c>
      <c r="AA392" s="145">
        <f t="shared" si="5"/>
        <v>21.24</v>
      </c>
      <c r="AB392" s="146" t="s">
        <v>34</v>
      </c>
      <c r="AC392" s="146">
        <f>'COMMANDE PARTICULIER'!C29</f>
        <v>0</v>
      </c>
      <c r="AD392" s="140">
        <f t="shared" si="0"/>
        <v>0</v>
      </c>
      <c r="AE392" s="146">
        <f>'COMMANDE PRO'!C29</f>
        <v>0</v>
      </c>
      <c r="AF392" s="140">
        <f t="shared" si="1"/>
        <v>0</v>
      </c>
      <c r="AG392" s="140"/>
      <c r="AH392" s="140">
        <f t="shared" si="2"/>
        <v>0</v>
      </c>
      <c r="AI392" s="140">
        <f t="shared" si="3"/>
        <v>0</v>
      </c>
      <c r="AJ392" s="140">
        <f t="shared" si="4"/>
        <v>0</v>
      </c>
      <c r="AK392" s="140"/>
    </row>
    <row r="393" spans="24:37" x14ac:dyDescent="0.25">
      <c r="X393" s="140"/>
      <c r="Y393" s="144" t="s">
        <v>82</v>
      </c>
      <c r="Z393" s="145">
        <v>31.9</v>
      </c>
      <c r="AA393" s="145">
        <f>55/1.1</f>
        <v>49.999999999999993</v>
      </c>
      <c r="AB393" s="146"/>
      <c r="AC393" s="146">
        <f>'COMMANDE PARTICULIER'!C30</f>
        <v>0</v>
      </c>
      <c r="AD393" s="140">
        <f t="shared" si="0"/>
        <v>0</v>
      </c>
      <c r="AE393" s="146">
        <f>'COMMANDE PRO'!C30</f>
        <v>0</v>
      </c>
      <c r="AF393" s="140">
        <f t="shared" si="1"/>
        <v>0</v>
      </c>
      <c r="AG393" s="140"/>
      <c r="AH393" s="140">
        <f t="shared" si="2"/>
        <v>0</v>
      </c>
      <c r="AI393" s="140">
        <f t="shared" si="3"/>
        <v>0</v>
      </c>
      <c r="AJ393" s="140">
        <f t="shared" si="4"/>
        <v>0</v>
      </c>
      <c r="AK393" s="140"/>
    </row>
    <row r="394" spans="24:37" x14ac:dyDescent="0.25">
      <c r="X394" s="140"/>
      <c r="Y394" s="144"/>
      <c r="Z394" s="145">
        <v>31.9</v>
      </c>
      <c r="AA394" s="145">
        <f>AA393</f>
        <v>49.999999999999993</v>
      </c>
      <c r="AB394" s="146"/>
      <c r="AC394" s="146">
        <f>'COMMANDE PARTICULIER'!C31</f>
        <v>0</v>
      </c>
      <c r="AD394" s="140">
        <f t="shared" si="0"/>
        <v>0</v>
      </c>
      <c r="AE394" s="146">
        <f>'COMMANDE PRO'!C31</f>
        <v>0</v>
      </c>
      <c r="AF394" s="140">
        <f t="shared" si="1"/>
        <v>0</v>
      </c>
      <c r="AG394" s="140"/>
      <c r="AH394" s="140">
        <f t="shared" si="2"/>
        <v>0</v>
      </c>
      <c r="AI394" s="140">
        <f t="shared" si="3"/>
        <v>0</v>
      </c>
      <c r="AJ394" s="140">
        <f t="shared" si="4"/>
        <v>0</v>
      </c>
      <c r="AK394" s="140"/>
    </row>
    <row r="395" spans="24:37" x14ac:dyDescent="0.25">
      <c r="X395" s="140"/>
      <c r="Y395" s="144" t="s">
        <v>21</v>
      </c>
      <c r="Z395" s="145">
        <v>82.24</v>
      </c>
      <c r="AA395" s="145">
        <f>Z395</f>
        <v>82.24</v>
      </c>
      <c r="AB395" s="146" t="s">
        <v>33</v>
      </c>
      <c r="AC395" s="146">
        <f>'COMMANDE PARTICULIER'!C32</f>
        <v>0</v>
      </c>
      <c r="AD395" s="140">
        <f t="shared" si="0"/>
        <v>0</v>
      </c>
      <c r="AE395" s="146">
        <f>'COMMANDE PRO'!C32</f>
        <v>0</v>
      </c>
      <c r="AF395" s="140">
        <f t="shared" si="1"/>
        <v>0</v>
      </c>
      <c r="AG395" s="140"/>
      <c r="AH395" s="140">
        <f t="shared" si="2"/>
        <v>0</v>
      </c>
      <c r="AI395" s="140">
        <f t="shared" si="3"/>
        <v>0</v>
      </c>
      <c r="AJ395" s="140">
        <f t="shared" si="4"/>
        <v>0</v>
      </c>
      <c r="AK395" s="140"/>
    </row>
    <row r="396" spans="24:37" x14ac:dyDescent="0.25">
      <c r="X396" s="140"/>
      <c r="Y396" s="144"/>
      <c r="Z396" s="145">
        <v>82.24</v>
      </c>
      <c r="AA396" s="145">
        <f>Z396</f>
        <v>82.24</v>
      </c>
      <c r="AB396" s="146" t="s">
        <v>34</v>
      </c>
      <c r="AC396" s="146">
        <f>'COMMANDE PARTICULIER'!C33</f>
        <v>0</v>
      </c>
      <c r="AD396" s="140">
        <f t="shared" si="0"/>
        <v>0</v>
      </c>
      <c r="AE396" s="146">
        <f>'COMMANDE PRO'!C33</f>
        <v>0</v>
      </c>
      <c r="AF396" s="140">
        <f t="shared" si="1"/>
        <v>0</v>
      </c>
      <c r="AG396" s="140"/>
      <c r="AH396" s="140">
        <f t="shared" si="2"/>
        <v>0</v>
      </c>
      <c r="AI396" s="140">
        <f t="shared" si="3"/>
        <v>0</v>
      </c>
      <c r="AJ396" s="140">
        <f t="shared" si="4"/>
        <v>0</v>
      </c>
      <c r="AK396" s="140"/>
    </row>
    <row r="397" spans="24:37" x14ac:dyDescent="0.25">
      <c r="X397" s="140"/>
      <c r="Y397" s="144" t="s">
        <v>19</v>
      </c>
      <c r="Z397" s="145">
        <v>89.9</v>
      </c>
      <c r="AA397" s="145">
        <f>12.5/1.1+Z397</f>
        <v>101.26363636363637</v>
      </c>
      <c r="AB397" s="146" t="s">
        <v>33</v>
      </c>
      <c r="AC397" s="146">
        <f>'COMMANDE PARTICULIER'!C34</f>
        <v>0</v>
      </c>
      <c r="AD397" s="140">
        <f t="shared" si="0"/>
        <v>0</v>
      </c>
      <c r="AE397" s="146">
        <f>'COMMANDE PRO'!C34</f>
        <v>0</v>
      </c>
      <c r="AF397" s="140">
        <f t="shared" si="1"/>
        <v>0</v>
      </c>
      <c r="AG397" s="140"/>
      <c r="AH397" s="140">
        <f t="shared" si="2"/>
        <v>0</v>
      </c>
      <c r="AI397" s="140">
        <f t="shared" si="3"/>
        <v>0</v>
      </c>
      <c r="AJ397" s="140">
        <f t="shared" si="4"/>
        <v>0</v>
      </c>
      <c r="AK397" s="140"/>
    </row>
    <row r="398" spans="24:37" x14ac:dyDescent="0.25">
      <c r="X398" s="140"/>
      <c r="Y398" s="144"/>
      <c r="Z398" s="145">
        <v>89.9</v>
      </c>
      <c r="AA398" s="145">
        <f>AA397</f>
        <v>101.26363636363637</v>
      </c>
      <c r="AB398" s="146" t="s">
        <v>34</v>
      </c>
      <c r="AC398" s="146">
        <f>'COMMANDE PARTICULIER'!C35</f>
        <v>0</v>
      </c>
      <c r="AD398" s="140">
        <f t="shared" si="0"/>
        <v>0</v>
      </c>
      <c r="AE398" s="146">
        <f>'COMMANDE PRO'!C35</f>
        <v>0</v>
      </c>
      <c r="AF398" s="140">
        <f t="shared" si="1"/>
        <v>0</v>
      </c>
      <c r="AG398" s="140"/>
      <c r="AH398" s="140">
        <f t="shared" si="2"/>
        <v>0</v>
      </c>
      <c r="AI398" s="140">
        <f t="shared" si="3"/>
        <v>0</v>
      </c>
      <c r="AJ398" s="140">
        <f t="shared" si="4"/>
        <v>0</v>
      </c>
      <c r="AK398" s="140"/>
    </row>
    <row r="399" spans="24:37" x14ac:dyDescent="0.25">
      <c r="X399" s="140"/>
      <c r="Y399" s="140" t="s">
        <v>87</v>
      </c>
      <c r="Z399" s="145">
        <v>124.72</v>
      </c>
      <c r="AA399" s="145">
        <f>'COMMANDE PARTICULIER'!D36</f>
        <v>208.18181818181816</v>
      </c>
      <c r="AB399" s="146"/>
      <c r="AC399" s="146">
        <f>'COMMANDE PARTICULIER'!C36</f>
        <v>0</v>
      </c>
      <c r="AD399" s="140">
        <f t="shared" si="0"/>
        <v>0</v>
      </c>
      <c r="AE399" s="146">
        <f>'COMMANDE PRO'!C36</f>
        <v>0</v>
      </c>
      <c r="AF399" s="140">
        <f t="shared" si="1"/>
        <v>0</v>
      </c>
      <c r="AG399" s="140"/>
      <c r="AH399" s="140">
        <f t="shared" si="2"/>
        <v>0</v>
      </c>
      <c r="AI399" s="140">
        <f t="shared" si="3"/>
        <v>0</v>
      </c>
      <c r="AJ399" s="140">
        <f t="shared" si="4"/>
        <v>0</v>
      </c>
      <c r="AK399" s="140"/>
    </row>
    <row r="400" spans="24:37" x14ac:dyDescent="0.25">
      <c r="X400" s="140"/>
      <c r="Y400" s="145" t="s">
        <v>20</v>
      </c>
      <c r="Z400" s="145">
        <v>153.41</v>
      </c>
      <c r="AA400" s="145">
        <f>'COMMANDE PARTICULIER'!D37</f>
        <v>235.45454545454544</v>
      </c>
      <c r="AB400" s="146" t="s">
        <v>33</v>
      </c>
      <c r="AC400" s="146">
        <f>'COMMANDE PARTICULIER'!C37</f>
        <v>0</v>
      </c>
      <c r="AD400" s="140">
        <f t="shared" si="0"/>
        <v>0</v>
      </c>
      <c r="AE400" s="146">
        <f>'COMMANDE PRO'!C37</f>
        <v>0</v>
      </c>
      <c r="AF400" s="140">
        <f t="shared" si="1"/>
        <v>0</v>
      </c>
      <c r="AG400" s="140"/>
      <c r="AH400" s="140">
        <f t="shared" si="2"/>
        <v>0</v>
      </c>
      <c r="AI400" s="140">
        <f t="shared" si="3"/>
        <v>0</v>
      </c>
      <c r="AJ400" s="140">
        <f t="shared" si="4"/>
        <v>0</v>
      </c>
      <c r="AK400" s="140"/>
    </row>
    <row r="401" spans="24:37" x14ac:dyDescent="0.25">
      <c r="X401" s="140"/>
      <c r="Y401" s="145" t="s">
        <v>22</v>
      </c>
      <c r="Z401" s="145">
        <v>169.06</v>
      </c>
      <c r="AA401" s="145">
        <f>'COMMANDE PARTICULIER'!D38</f>
        <v>253.63636363636363</v>
      </c>
      <c r="AB401" s="146" t="s">
        <v>33</v>
      </c>
      <c r="AC401" s="146">
        <f>'COMMANDE PARTICULIER'!C38</f>
        <v>0</v>
      </c>
      <c r="AD401" s="140">
        <f t="shared" si="0"/>
        <v>0</v>
      </c>
      <c r="AE401" s="146">
        <f>'COMMANDE PRO'!C38</f>
        <v>0</v>
      </c>
      <c r="AF401" s="140">
        <f t="shared" si="1"/>
        <v>0</v>
      </c>
      <c r="AG401" s="140"/>
      <c r="AH401" s="140">
        <f t="shared" si="2"/>
        <v>0</v>
      </c>
      <c r="AI401" s="140">
        <f t="shared" si="3"/>
        <v>0</v>
      </c>
      <c r="AJ401" s="140">
        <f t="shared" si="4"/>
        <v>0</v>
      </c>
      <c r="AK401" s="140"/>
    </row>
    <row r="402" spans="24:37" x14ac:dyDescent="0.25">
      <c r="X402" s="140"/>
      <c r="Y402" s="140" t="s">
        <v>90</v>
      </c>
      <c r="Z402" s="145">
        <v>127.51</v>
      </c>
      <c r="AA402" s="145">
        <f>'COMMANDE PARTICULIER'!D39</f>
        <v>217.27272727272725</v>
      </c>
      <c r="AB402" s="146"/>
      <c r="AC402" s="146">
        <f>'COMMANDE PARTICULIER'!C39</f>
        <v>0</v>
      </c>
      <c r="AD402" s="140">
        <f t="shared" si="0"/>
        <v>0</v>
      </c>
      <c r="AE402" s="146">
        <f>'COMMANDE PRO'!C39</f>
        <v>0</v>
      </c>
      <c r="AF402" s="140">
        <f t="shared" si="1"/>
        <v>0</v>
      </c>
      <c r="AG402" s="140"/>
      <c r="AH402" s="140">
        <f t="shared" si="2"/>
        <v>0</v>
      </c>
      <c r="AI402" s="140">
        <f t="shared" si="3"/>
        <v>0</v>
      </c>
      <c r="AJ402" s="140">
        <f t="shared" si="4"/>
        <v>0</v>
      </c>
      <c r="AK402" s="140"/>
    </row>
    <row r="403" spans="24:37" x14ac:dyDescent="0.25">
      <c r="X403" s="140"/>
      <c r="Y403" s="144" t="s">
        <v>23</v>
      </c>
      <c r="Z403" s="145">
        <v>18.03</v>
      </c>
      <c r="AA403" s="145">
        <f>Z403</f>
        <v>18.03</v>
      </c>
      <c r="AB403" s="146" t="s">
        <v>33</v>
      </c>
      <c r="AC403" s="146">
        <f>'COMMANDE PARTICULIER'!C40</f>
        <v>0</v>
      </c>
      <c r="AD403" s="140">
        <f t="shared" si="0"/>
        <v>0</v>
      </c>
      <c r="AE403" s="146">
        <f>'COMMANDE PRO'!C40</f>
        <v>0</v>
      </c>
      <c r="AF403" s="140">
        <f t="shared" si="1"/>
        <v>0</v>
      </c>
      <c r="AG403" s="140"/>
      <c r="AH403" s="140">
        <f t="shared" si="2"/>
        <v>0</v>
      </c>
      <c r="AI403" s="140">
        <f t="shared" si="3"/>
        <v>0</v>
      </c>
      <c r="AJ403" s="140">
        <f t="shared" si="4"/>
        <v>0</v>
      </c>
      <c r="AK403" s="140"/>
    </row>
    <row r="404" spans="24:37" x14ac:dyDescent="0.25">
      <c r="X404" s="140"/>
      <c r="Y404" s="144"/>
      <c r="Z404" s="145">
        <v>18.03</v>
      </c>
      <c r="AA404" s="145">
        <v>18.03</v>
      </c>
      <c r="AB404" s="146" t="s">
        <v>34</v>
      </c>
      <c r="AC404" s="146">
        <f>'COMMANDE PARTICULIER'!C41</f>
        <v>0</v>
      </c>
      <c r="AD404" s="140">
        <f t="shared" si="0"/>
        <v>0</v>
      </c>
      <c r="AE404" s="146">
        <f>'COMMANDE PRO'!C41</f>
        <v>0</v>
      </c>
      <c r="AF404" s="140">
        <f t="shared" si="1"/>
        <v>0</v>
      </c>
      <c r="AG404" s="140"/>
      <c r="AH404" s="140">
        <f t="shared" si="2"/>
        <v>0</v>
      </c>
      <c r="AI404" s="140">
        <f t="shared" si="3"/>
        <v>0</v>
      </c>
      <c r="AJ404" s="140">
        <f t="shared" si="4"/>
        <v>0</v>
      </c>
      <c r="AK404" s="140"/>
    </row>
    <row r="405" spans="24:37" x14ac:dyDescent="0.25">
      <c r="X405" s="140"/>
      <c r="Y405" s="144" t="s">
        <v>24</v>
      </c>
      <c r="Z405" s="145">
        <v>36.049999999999997</v>
      </c>
      <c r="AA405" s="145">
        <f>Z405</f>
        <v>36.049999999999997</v>
      </c>
      <c r="AB405" s="146" t="s">
        <v>33</v>
      </c>
      <c r="AC405" s="146">
        <f>'COMMANDE PARTICULIER'!C42</f>
        <v>0</v>
      </c>
      <c r="AD405" s="140">
        <f t="shared" si="0"/>
        <v>0</v>
      </c>
      <c r="AE405" s="146">
        <f>'COMMANDE PRO'!C42</f>
        <v>0</v>
      </c>
      <c r="AF405" s="140">
        <f t="shared" si="1"/>
        <v>0</v>
      </c>
      <c r="AG405" s="140"/>
      <c r="AH405" s="140">
        <f t="shared" si="2"/>
        <v>0</v>
      </c>
      <c r="AI405" s="140">
        <f t="shared" si="3"/>
        <v>0</v>
      </c>
      <c r="AJ405" s="140">
        <f t="shared" si="4"/>
        <v>0</v>
      </c>
      <c r="AK405" s="140"/>
    </row>
    <row r="406" spans="24:37" x14ac:dyDescent="0.25">
      <c r="X406" s="140"/>
      <c r="Y406" s="144"/>
      <c r="Z406" s="145">
        <v>36.049999999999997</v>
      </c>
      <c r="AA406" s="145">
        <f>AA405</f>
        <v>36.049999999999997</v>
      </c>
      <c r="AB406" s="146" t="s">
        <v>34</v>
      </c>
      <c r="AC406" s="146">
        <f>'COMMANDE PARTICULIER'!C43</f>
        <v>0</v>
      </c>
      <c r="AD406" s="140">
        <f t="shared" si="0"/>
        <v>0</v>
      </c>
      <c r="AE406" s="146">
        <f>'COMMANDE PRO'!C43</f>
        <v>0</v>
      </c>
      <c r="AF406" s="140">
        <f t="shared" si="1"/>
        <v>0</v>
      </c>
      <c r="AG406" s="140"/>
      <c r="AH406" s="140">
        <f t="shared" si="2"/>
        <v>0</v>
      </c>
      <c r="AI406" s="140">
        <f t="shared" si="3"/>
        <v>0</v>
      </c>
      <c r="AJ406" s="140">
        <f t="shared" si="4"/>
        <v>0</v>
      </c>
      <c r="AK406" s="140"/>
    </row>
    <row r="407" spans="24:37" x14ac:dyDescent="0.25">
      <c r="X407" s="140"/>
      <c r="Y407" s="144" t="s">
        <v>86</v>
      </c>
      <c r="Z407" s="145">
        <v>36.049999999999997</v>
      </c>
      <c r="AA407" s="145">
        <f>'COMMANDE PARTICULIER'!D44</f>
        <v>53.636363636363633</v>
      </c>
      <c r="AB407" s="146"/>
      <c r="AC407" s="146">
        <f>'COMMANDE PARTICULIER'!C44</f>
        <v>0</v>
      </c>
      <c r="AD407" s="140">
        <f t="shared" si="0"/>
        <v>0</v>
      </c>
      <c r="AE407" s="146">
        <f>'COMMANDE PRO'!C44</f>
        <v>0</v>
      </c>
      <c r="AF407" s="140">
        <f t="shared" si="1"/>
        <v>0</v>
      </c>
      <c r="AG407" s="140"/>
      <c r="AH407" s="140">
        <f t="shared" si="2"/>
        <v>0</v>
      </c>
      <c r="AI407" s="140">
        <f t="shared" si="3"/>
        <v>0</v>
      </c>
      <c r="AJ407" s="140">
        <f t="shared" si="4"/>
        <v>0</v>
      </c>
      <c r="AK407" s="140"/>
    </row>
    <row r="408" spans="24:37" x14ac:dyDescent="0.25">
      <c r="X408" s="140"/>
      <c r="Y408" s="144"/>
      <c r="Z408" s="145">
        <v>36.049999999999997</v>
      </c>
      <c r="AA408" s="145">
        <f>AA407</f>
        <v>53.636363636363633</v>
      </c>
      <c r="AB408" s="146"/>
      <c r="AC408" s="146">
        <f>'COMMANDE PARTICULIER'!C45</f>
        <v>0</v>
      </c>
      <c r="AD408" s="140">
        <f t="shared" si="0"/>
        <v>0</v>
      </c>
      <c r="AE408" s="146">
        <f>'COMMANDE PRO'!C45</f>
        <v>0</v>
      </c>
      <c r="AF408" s="140">
        <f t="shared" si="1"/>
        <v>0</v>
      </c>
      <c r="AG408" s="140"/>
      <c r="AH408" s="140">
        <f t="shared" si="2"/>
        <v>0</v>
      </c>
      <c r="AI408" s="140">
        <f t="shared" si="3"/>
        <v>0</v>
      </c>
      <c r="AJ408" s="140">
        <f t="shared" si="4"/>
        <v>0</v>
      </c>
      <c r="AK408" s="140"/>
    </row>
    <row r="409" spans="24:37" x14ac:dyDescent="0.25">
      <c r="X409" s="140"/>
      <c r="Y409" s="144" t="s">
        <v>25</v>
      </c>
      <c r="Z409" s="145">
        <v>72.05</v>
      </c>
      <c r="AA409" s="145">
        <f>Z409</f>
        <v>72.05</v>
      </c>
      <c r="AB409" s="146" t="s">
        <v>33</v>
      </c>
      <c r="AC409" s="146">
        <f>'COMMANDE PARTICULIER'!C46</f>
        <v>0</v>
      </c>
      <c r="AD409" s="140">
        <f t="shared" si="0"/>
        <v>0</v>
      </c>
      <c r="AE409" s="146">
        <f>'COMMANDE PRO'!C46</f>
        <v>0</v>
      </c>
      <c r="AF409" s="140">
        <f t="shared" si="1"/>
        <v>0</v>
      </c>
      <c r="AG409" s="140"/>
      <c r="AH409" s="140">
        <f t="shared" si="2"/>
        <v>0</v>
      </c>
      <c r="AI409" s="140">
        <f t="shared" si="3"/>
        <v>0</v>
      </c>
      <c r="AJ409" s="140">
        <f t="shared" si="4"/>
        <v>0</v>
      </c>
      <c r="AK409" s="140"/>
    </row>
    <row r="410" spans="24:37" x14ac:dyDescent="0.25">
      <c r="X410" s="140"/>
      <c r="Y410" s="144"/>
      <c r="Z410" s="145">
        <v>72.05</v>
      </c>
      <c r="AA410" s="145">
        <f>AA409</f>
        <v>72.05</v>
      </c>
      <c r="AB410" s="146" t="s">
        <v>34</v>
      </c>
      <c r="AC410" s="146">
        <f>'COMMANDE PARTICULIER'!C47</f>
        <v>0</v>
      </c>
      <c r="AD410" s="140">
        <f t="shared" si="0"/>
        <v>0</v>
      </c>
      <c r="AE410" s="146">
        <f>'COMMANDE PRO'!C47</f>
        <v>0</v>
      </c>
      <c r="AF410" s="140">
        <f t="shared" si="1"/>
        <v>0</v>
      </c>
      <c r="AG410" s="140"/>
      <c r="AH410" s="140">
        <f t="shared" si="2"/>
        <v>0</v>
      </c>
      <c r="AI410" s="140">
        <f t="shared" si="3"/>
        <v>0</v>
      </c>
      <c r="AJ410" s="140">
        <f t="shared" si="4"/>
        <v>0</v>
      </c>
      <c r="AK410" s="140"/>
    </row>
    <row r="411" spans="24:37" x14ac:dyDescent="0.25">
      <c r="X411" s="140"/>
      <c r="Y411" s="144" t="s">
        <v>27</v>
      </c>
      <c r="Z411" s="145">
        <f>36.05/10</f>
        <v>3.6049999999999995</v>
      </c>
      <c r="AA411" s="145">
        <f>'COMMANDE PARTICULIER'!D48</f>
        <v>5.4545454545454541</v>
      </c>
      <c r="AB411" s="146" t="s">
        <v>33</v>
      </c>
      <c r="AC411" s="146">
        <f>'COMMANDE PARTICULIER'!C48</f>
        <v>0</v>
      </c>
      <c r="AD411" s="140">
        <f t="shared" si="0"/>
        <v>0</v>
      </c>
      <c r="AE411" s="146">
        <f>'COMMANDE PRO'!C48</f>
        <v>0</v>
      </c>
      <c r="AF411" s="140">
        <f t="shared" si="1"/>
        <v>0</v>
      </c>
      <c r="AG411" s="140"/>
      <c r="AH411" s="140">
        <f t="shared" si="2"/>
        <v>0</v>
      </c>
      <c r="AI411" s="140">
        <f t="shared" si="3"/>
        <v>0</v>
      </c>
      <c r="AJ411" s="140">
        <f t="shared" si="4"/>
        <v>0</v>
      </c>
      <c r="AK411" s="140"/>
    </row>
    <row r="412" spans="24:37" x14ac:dyDescent="0.25">
      <c r="X412" s="140"/>
      <c r="Y412" s="144"/>
      <c r="Z412" s="145">
        <f>Z411</f>
        <v>3.6049999999999995</v>
      </c>
      <c r="AA412" s="145">
        <f>AA411</f>
        <v>5.4545454545454541</v>
      </c>
      <c r="AB412" s="146" t="s">
        <v>34</v>
      </c>
      <c r="AC412" s="146">
        <f>'COMMANDE PARTICULIER'!C49</f>
        <v>0</v>
      </c>
      <c r="AD412" s="140">
        <f t="shared" si="0"/>
        <v>0</v>
      </c>
      <c r="AE412" s="146">
        <f>'COMMANDE PRO'!C49</f>
        <v>0</v>
      </c>
      <c r="AF412" s="140">
        <f t="shared" si="1"/>
        <v>0</v>
      </c>
      <c r="AG412" s="140"/>
      <c r="AH412" s="140">
        <f t="shared" si="2"/>
        <v>0</v>
      </c>
      <c r="AI412" s="140">
        <f t="shared" si="3"/>
        <v>0</v>
      </c>
      <c r="AJ412" s="140">
        <f t="shared" si="4"/>
        <v>0</v>
      </c>
      <c r="AK412" s="140"/>
    </row>
    <row r="413" spans="24:37" x14ac:dyDescent="0.25">
      <c r="X413" s="140"/>
      <c r="Y413" s="144" t="s">
        <v>28</v>
      </c>
      <c r="Z413" s="145">
        <v>18.03</v>
      </c>
      <c r="AA413" s="145">
        <f>'COMMANDE PARTICULIER'!D50</f>
        <v>22.727272727272727</v>
      </c>
      <c r="AB413" s="146" t="s">
        <v>33</v>
      </c>
      <c r="AC413" s="146">
        <f>'COMMANDE PARTICULIER'!C50</f>
        <v>0</v>
      </c>
      <c r="AD413" s="140">
        <f t="shared" si="0"/>
        <v>0</v>
      </c>
      <c r="AE413" s="146">
        <f>'COMMANDE PRO'!C50</f>
        <v>0</v>
      </c>
      <c r="AF413" s="140">
        <f t="shared" si="1"/>
        <v>0</v>
      </c>
      <c r="AG413" s="140"/>
      <c r="AH413" s="140">
        <f t="shared" si="2"/>
        <v>0</v>
      </c>
      <c r="AI413" s="140">
        <f t="shared" si="3"/>
        <v>0</v>
      </c>
      <c r="AJ413" s="140">
        <f t="shared" si="4"/>
        <v>0</v>
      </c>
      <c r="AK413" s="140"/>
    </row>
    <row r="414" spans="24:37" x14ac:dyDescent="0.25">
      <c r="X414" s="140"/>
      <c r="Y414" s="144"/>
      <c r="Z414" s="145">
        <v>18.03</v>
      </c>
      <c r="AA414" s="145">
        <f>AA413</f>
        <v>22.727272727272727</v>
      </c>
      <c r="AB414" s="146" t="s">
        <v>34</v>
      </c>
      <c r="AC414" s="146">
        <f>'COMMANDE PARTICULIER'!C51</f>
        <v>0</v>
      </c>
      <c r="AD414" s="140">
        <f t="shared" si="0"/>
        <v>0</v>
      </c>
      <c r="AE414" s="146">
        <f>'COMMANDE PRO'!C51</f>
        <v>0</v>
      </c>
      <c r="AF414" s="140">
        <f t="shared" si="1"/>
        <v>0</v>
      </c>
      <c r="AG414" s="140"/>
      <c r="AH414" s="140">
        <f t="shared" si="2"/>
        <v>0</v>
      </c>
      <c r="AI414" s="140">
        <f t="shared" si="3"/>
        <v>0</v>
      </c>
      <c r="AJ414" s="140">
        <f t="shared" si="4"/>
        <v>0</v>
      </c>
      <c r="AK414" s="140"/>
    </row>
    <row r="415" spans="24:37" x14ac:dyDescent="0.25">
      <c r="X415" s="140"/>
      <c r="Y415" s="144" t="s">
        <v>29</v>
      </c>
      <c r="Z415" s="145">
        <v>42.01</v>
      </c>
      <c r="AA415" s="145">
        <f>'COMMANDE PARTICULIER'!D52</f>
        <v>62.72727272727272</v>
      </c>
      <c r="AB415" s="146" t="s">
        <v>33</v>
      </c>
      <c r="AC415" s="146">
        <f>'COMMANDE PARTICULIER'!C52</f>
        <v>0</v>
      </c>
      <c r="AD415" s="140">
        <f t="shared" si="0"/>
        <v>0</v>
      </c>
      <c r="AE415" s="146">
        <f>'COMMANDE PRO'!C52</f>
        <v>0</v>
      </c>
      <c r="AF415" s="140">
        <f t="shared" si="1"/>
        <v>0</v>
      </c>
      <c r="AG415" s="140"/>
      <c r="AH415" s="140">
        <f t="shared" si="2"/>
        <v>0</v>
      </c>
      <c r="AI415" s="140">
        <f t="shared" si="3"/>
        <v>0</v>
      </c>
      <c r="AJ415" s="140">
        <f t="shared" si="4"/>
        <v>0</v>
      </c>
      <c r="AK415" s="140"/>
    </row>
    <row r="416" spans="24:37" x14ac:dyDescent="0.25">
      <c r="X416" s="140"/>
      <c r="Y416" s="144"/>
      <c r="Z416" s="145">
        <v>42.01</v>
      </c>
      <c r="AA416" s="145">
        <f>AA415</f>
        <v>62.72727272727272</v>
      </c>
      <c r="AB416" s="146" t="s">
        <v>34</v>
      </c>
      <c r="AC416" s="146">
        <f>'COMMANDE PARTICULIER'!C53</f>
        <v>0</v>
      </c>
      <c r="AD416" s="140">
        <f t="shared" si="0"/>
        <v>0</v>
      </c>
      <c r="AE416" s="146">
        <f>'COMMANDE PRO'!C53</f>
        <v>0</v>
      </c>
      <c r="AF416" s="140">
        <f t="shared" si="1"/>
        <v>0</v>
      </c>
      <c r="AG416" s="140"/>
      <c r="AH416" s="140">
        <f t="shared" si="2"/>
        <v>0</v>
      </c>
      <c r="AI416" s="140">
        <f t="shared" si="3"/>
        <v>0</v>
      </c>
      <c r="AJ416" s="140">
        <f t="shared" si="4"/>
        <v>0</v>
      </c>
      <c r="AK416" s="140"/>
    </row>
    <row r="417" spans="24:37" x14ac:dyDescent="0.25">
      <c r="X417" s="140"/>
      <c r="Y417" s="144" t="s">
        <v>83</v>
      </c>
      <c r="Z417" s="145">
        <v>64.22</v>
      </c>
      <c r="AA417" s="145">
        <f>'COMMANDE PARTICULIER'!D54</f>
        <v>99.090909090909079</v>
      </c>
      <c r="AB417" s="146"/>
      <c r="AC417" s="146">
        <f>'COMMANDE PARTICULIER'!C54</f>
        <v>0</v>
      </c>
      <c r="AD417" s="140">
        <f t="shared" si="0"/>
        <v>0</v>
      </c>
      <c r="AE417" s="146">
        <f>'COMMANDE PRO'!C54</f>
        <v>0</v>
      </c>
      <c r="AF417" s="140">
        <f t="shared" si="1"/>
        <v>0</v>
      </c>
      <c r="AG417" s="140"/>
      <c r="AH417" s="140">
        <f t="shared" si="2"/>
        <v>0</v>
      </c>
      <c r="AI417" s="140">
        <f t="shared" si="3"/>
        <v>0</v>
      </c>
      <c r="AJ417" s="140">
        <f t="shared" si="4"/>
        <v>0</v>
      </c>
      <c r="AK417" s="140"/>
    </row>
    <row r="418" spans="24:37" x14ac:dyDescent="0.25">
      <c r="X418" s="140"/>
      <c r="Y418" s="144"/>
      <c r="Z418" s="145">
        <v>64.22</v>
      </c>
      <c r="AA418" s="145">
        <f>AA417</f>
        <v>99.090909090909079</v>
      </c>
      <c r="AB418" s="146"/>
      <c r="AC418" s="146">
        <f>'COMMANDE PARTICULIER'!C55</f>
        <v>0</v>
      </c>
      <c r="AD418" s="140">
        <f t="shared" si="0"/>
        <v>0</v>
      </c>
      <c r="AE418" s="146">
        <f>'COMMANDE PRO'!C55</f>
        <v>0</v>
      </c>
      <c r="AF418" s="140">
        <f t="shared" si="1"/>
        <v>0</v>
      </c>
      <c r="AG418" s="140"/>
      <c r="AH418" s="140">
        <f t="shared" si="2"/>
        <v>0</v>
      </c>
      <c r="AI418" s="140">
        <f t="shared" si="3"/>
        <v>0</v>
      </c>
      <c r="AJ418" s="140">
        <f t="shared" si="4"/>
        <v>0</v>
      </c>
      <c r="AK418" s="140"/>
    </row>
    <row r="419" spans="24:37" x14ac:dyDescent="0.25">
      <c r="X419" s="140"/>
      <c r="Y419" s="147" t="s">
        <v>84</v>
      </c>
      <c r="Z419" s="145">
        <v>28.64</v>
      </c>
      <c r="AA419" s="145">
        <f>'COMMANDE PARTICULIER'!D56</f>
        <v>53.636363636363633</v>
      </c>
      <c r="AB419" s="146"/>
      <c r="AC419" s="146">
        <f>'COMMANDE PARTICULIER'!C56</f>
        <v>0</v>
      </c>
      <c r="AD419" s="140">
        <f t="shared" si="0"/>
        <v>0</v>
      </c>
      <c r="AE419" s="146">
        <f>'COMMANDE PRO'!C56</f>
        <v>0</v>
      </c>
      <c r="AF419" s="140">
        <f t="shared" si="1"/>
        <v>0</v>
      </c>
      <c r="AG419" s="140"/>
      <c r="AH419" s="140">
        <f t="shared" si="2"/>
        <v>0</v>
      </c>
      <c r="AI419" s="140">
        <f t="shared" si="3"/>
        <v>0</v>
      </c>
      <c r="AJ419" s="140">
        <f t="shared" si="4"/>
        <v>0</v>
      </c>
      <c r="AK419" s="140"/>
    </row>
    <row r="420" spans="24:37" x14ac:dyDescent="0.25">
      <c r="X420" s="140"/>
      <c r="Y420" s="147"/>
      <c r="Z420" s="145">
        <v>28.64</v>
      </c>
      <c r="AA420" s="145">
        <f>AA419</f>
        <v>53.636363636363633</v>
      </c>
      <c r="AB420" s="146"/>
      <c r="AC420" s="146">
        <f>'COMMANDE PARTICULIER'!C57</f>
        <v>0</v>
      </c>
      <c r="AD420" s="140">
        <f t="shared" si="0"/>
        <v>0</v>
      </c>
      <c r="AE420" s="146">
        <f>'COMMANDE PRO'!C57</f>
        <v>0</v>
      </c>
      <c r="AF420" s="140">
        <f t="shared" si="1"/>
        <v>0</v>
      </c>
      <c r="AG420" s="140"/>
      <c r="AH420" s="140">
        <f t="shared" si="2"/>
        <v>0</v>
      </c>
      <c r="AI420" s="140">
        <f t="shared" si="3"/>
        <v>0</v>
      </c>
      <c r="AJ420" s="140">
        <f t="shared" si="4"/>
        <v>0</v>
      </c>
      <c r="AK420" s="140"/>
    </row>
    <row r="421" spans="24:37" x14ac:dyDescent="0.25">
      <c r="X421" s="140"/>
      <c r="Y421" s="144" t="s">
        <v>30</v>
      </c>
      <c r="Z421" s="145">
        <v>102.55</v>
      </c>
      <c r="AA421" s="145">
        <f>'COMMANDE PARTICULIER'!D58</f>
        <v>153.62727272727273</v>
      </c>
      <c r="AB421" s="146" t="s">
        <v>33</v>
      </c>
      <c r="AC421" s="146">
        <f>'COMMANDE PARTICULIER'!C58</f>
        <v>0</v>
      </c>
      <c r="AD421" s="140">
        <f t="shared" si="0"/>
        <v>0</v>
      </c>
      <c r="AE421" s="146">
        <f>'COMMANDE PRO'!C58</f>
        <v>0</v>
      </c>
      <c r="AF421" s="140">
        <f t="shared" si="1"/>
        <v>0</v>
      </c>
      <c r="AG421" s="140"/>
      <c r="AH421" s="140">
        <f t="shared" si="2"/>
        <v>0</v>
      </c>
      <c r="AI421" s="140">
        <f t="shared" si="3"/>
        <v>0</v>
      </c>
      <c r="AJ421" s="140">
        <f t="shared" si="4"/>
        <v>0</v>
      </c>
      <c r="AK421" s="140"/>
    </row>
    <row r="422" spans="24:37" x14ac:dyDescent="0.25">
      <c r="X422" s="140"/>
      <c r="Y422" s="144"/>
      <c r="Z422" s="145">
        <v>102.55</v>
      </c>
      <c r="AA422" s="145">
        <f>AA421</f>
        <v>153.62727272727273</v>
      </c>
      <c r="AB422" s="146" t="s">
        <v>34</v>
      </c>
      <c r="AC422" s="146">
        <f>'COMMANDE PARTICULIER'!C59</f>
        <v>0</v>
      </c>
      <c r="AD422" s="140">
        <f t="shared" si="0"/>
        <v>0</v>
      </c>
      <c r="AE422" s="146">
        <f>'COMMANDE PRO'!C59</f>
        <v>0</v>
      </c>
      <c r="AF422" s="140">
        <f t="shared" si="1"/>
        <v>0</v>
      </c>
      <c r="AG422" s="140"/>
      <c r="AH422" s="140">
        <f t="shared" si="2"/>
        <v>0</v>
      </c>
      <c r="AI422" s="140">
        <f t="shared" si="3"/>
        <v>0</v>
      </c>
      <c r="AJ422" s="140">
        <f t="shared" si="4"/>
        <v>0</v>
      </c>
      <c r="AK422" s="140"/>
    </row>
    <row r="423" spans="24:37" x14ac:dyDescent="0.25">
      <c r="X423" s="140"/>
      <c r="Y423" s="148" t="s">
        <v>106</v>
      </c>
      <c r="Z423" s="145">
        <v>300</v>
      </c>
      <c r="AA423" s="145">
        <v>580</v>
      </c>
      <c r="AB423" s="146"/>
      <c r="AC423" s="146">
        <f>'COMMANDE PARTICULIER'!C60</f>
        <v>0</v>
      </c>
      <c r="AD423" s="140">
        <f t="shared" ref="AD423:AD424" si="6">AC423*AA423</f>
        <v>0</v>
      </c>
      <c r="AE423" s="146">
        <f>'COMMANDE PRO'!C60</f>
        <v>0</v>
      </c>
      <c r="AF423" s="140">
        <f t="shared" ref="AF423:AF424" si="7">AE423*AA423</f>
        <v>0</v>
      </c>
      <c r="AG423" s="140"/>
      <c r="AH423" s="140">
        <f t="shared" ref="AH423:AH424" si="8">AC423*Z423</f>
        <v>0</v>
      </c>
      <c r="AI423" s="140">
        <f t="shared" ref="AI423:AI424" si="9">AD423-AH423</f>
        <v>0</v>
      </c>
      <c r="AJ423" s="140">
        <f t="shared" ref="AJ423:AJ424" si="10">AE423*Z423</f>
        <v>0</v>
      </c>
      <c r="AK423" s="140"/>
    </row>
    <row r="424" spans="24:37" x14ac:dyDescent="0.25">
      <c r="X424" s="140"/>
      <c r="Y424" s="148" t="s">
        <v>107</v>
      </c>
      <c r="Z424" s="145">
        <v>320</v>
      </c>
      <c r="AA424" s="145">
        <v>600</v>
      </c>
      <c r="AB424" s="146"/>
      <c r="AC424" s="146">
        <f>'COMMANDE PARTICULIER'!C61</f>
        <v>0</v>
      </c>
      <c r="AD424" s="140">
        <f t="shared" si="6"/>
        <v>0</v>
      </c>
      <c r="AE424" s="146">
        <f>'COMMANDE PRO'!C62</f>
        <v>0</v>
      </c>
      <c r="AF424" s="140">
        <f t="shared" si="7"/>
        <v>0</v>
      </c>
      <c r="AG424" s="140"/>
      <c r="AH424" s="140">
        <f t="shared" si="8"/>
        <v>0</v>
      </c>
      <c r="AI424" s="140">
        <f t="shared" si="9"/>
        <v>0</v>
      </c>
      <c r="AJ424" s="140">
        <f t="shared" si="10"/>
        <v>0</v>
      </c>
      <c r="AK424" s="140"/>
    </row>
    <row r="425" spans="24:37" x14ac:dyDescent="0.25">
      <c r="X425" s="140"/>
      <c r="Y425" s="149" t="s">
        <v>111</v>
      </c>
      <c r="Z425" s="145">
        <v>300</v>
      </c>
      <c r="AA425" s="145">
        <v>360</v>
      </c>
      <c r="AB425" s="146"/>
      <c r="AC425" s="146"/>
      <c r="AD425" s="140"/>
      <c r="AE425" s="146"/>
      <c r="AF425" s="140"/>
      <c r="AG425" s="140"/>
      <c r="AH425" s="140"/>
      <c r="AI425" s="140"/>
      <c r="AJ425" s="140"/>
      <c r="AK425" s="140"/>
    </row>
    <row r="426" spans="24:37" x14ac:dyDescent="0.25">
      <c r="X426" s="140"/>
      <c r="Y426" s="140" t="s">
        <v>88</v>
      </c>
      <c r="Z426" s="145">
        <v>44.33</v>
      </c>
      <c r="AA426" s="145">
        <f>'COMMANDE PARTICULIER'!D63</f>
        <v>53.636363636363633</v>
      </c>
      <c r="AB426" s="146"/>
      <c r="AC426" s="146">
        <f>'COMMANDE PARTICULIER'!C63</f>
        <v>0</v>
      </c>
      <c r="AD426" s="140">
        <f t="shared" si="0"/>
        <v>0</v>
      </c>
      <c r="AE426" s="146">
        <f>'COMMANDE PRO'!C63</f>
        <v>0</v>
      </c>
      <c r="AF426" s="140">
        <f t="shared" si="1"/>
        <v>0</v>
      </c>
      <c r="AG426" s="140"/>
      <c r="AH426" s="140">
        <f t="shared" si="2"/>
        <v>0</v>
      </c>
      <c r="AI426" s="140">
        <f t="shared" si="3"/>
        <v>0</v>
      </c>
      <c r="AJ426" s="140">
        <f t="shared" si="4"/>
        <v>0</v>
      </c>
      <c r="AK426" s="140"/>
    </row>
    <row r="427" spans="24:37" x14ac:dyDescent="0.25">
      <c r="X427" s="140"/>
      <c r="Y427" s="140" t="s">
        <v>77</v>
      </c>
      <c r="Z427" s="145">
        <v>19</v>
      </c>
      <c r="AA427" s="145">
        <f>'COMMANDE PARTICULIER'!D64</f>
        <v>71.818181818181813</v>
      </c>
      <c r="AB427" s="150"/>
      <c r="AC427" s="146">
        <f>'COMMANDE PARTICULIER'!C64</f>
        <v>0</v>
      </c>
      <c r="AD427" s="140">
        <f t="shared" si="0"/>
        <v>0</v>
      </c>
      <c r="AE427" s="146">
        <f>'COMMANDE PRO'!C64</f>
        <v>0</v>
      </c>
      <c r="AF427" s="140">
        <f t="shared" si="1"/>
        <v>0</v>
      </c>
      <c r="AG427" s="140"/>
      <c r="AH427" s="140">
        <f t="shared" si="2"/>
        <v>0</v>
      </c>
      <c r="AI427" s="140">
        <f t="shared" si="3"/>
        <v>0</v>
      </c>
      <c r="AJ427" s="140">
        <f t="shared" si="4"/>
        <v>0</v>
      </c>
      <c r="AK427" s="140"/>
    </row>
    <row r="428" spans="24:37" x14ac:dyDescent="0.25">
      <c r="X428" s="140"/>
      <c r="Y428" s="140" t="s">
        <v>78</v>
      </c>
      <c r="Z428" s="145">
        <v>4</v>
      </c>
      <c r="AA428" s="145">
        <f>'COMMANDE PARTICULIER'!D65</f>
        <v>8.1818181818181817</v>
      </c>
      <c r="AB428" s="150"/>
      <c r="AC428" s="146">
        <f>'COMMANDE PARTICULIER'!C65</f>
        <v>0</v>
      </c>
      <c r="AD428" s="140">
        <f t="shared" si="0"/>
        <v>0</v>
      </c>
      <c r="AE428" s="146">
        <f>'COMMANDE PRO'!C65</f>
        <v>0</v>
      </c>
      <c r="AF428" s="140">
        <f t="shared" si="1"/>
        <v>0</v>
      </c>
      <c r="AG428" s="140"/>
      <c r="AH428" s="140">
        <f t="shared" si="2"/>
        <v>0</v>
      </c>
      <c r="AI428" s="140">
        <f t="shared" si="3"/>
        <v>0</v>
      </c>
      <c r="AJ428" s="140">
        <f t="shared" si="4"/>
        <v>0</v>
      </c>
      <c r="AK428" s="140"/>
    </row>
    <row r="429" spans="24:37" x14ac:dyDescent="0.25">
      <c r="X429" s="140"/>
      <c r="Y429" s="140" t="s">
        <v>79</v>
      </c>
      <c r="Z429" s="145">
        <v>13.05</v>
      </c>
      <c r="AA429" s="145">
        <f>'COMMANDE PARTICULIER'!D66</f>
        <v>26.36363636363636</v>
      </c>
      <c r="AB429" s="150"/>
      <c r="AC429" s="146">
        <f>'COMMANDE PARTICULIER'!C66</f>
        <v>0</v>
      </c>
      <c r="AD429" s="140">
        <f t="shared" si="0"/>
        <v>0</v>
      </c>
      <c r="AE429" s="146">
        <f>'COMMANDE PRO'!C66</f>
        <v>0</v>
      </c>
      <c r="AF429" s="140">
        <f t="shared" si="1"/>
        <v>0</v>
      </c>
      <c r="AG429" s="140"/>
      <c r="AH429" s="140">
        <f t="shared" si="2"/>
        <v>0</v>
      </c>
      <c r="AI429" s="140">
        <f t="shared" si="3"/>
        <v>0</v>
      </c>
      <c r="AJ429" s="140">
        <f t="shared" si="4"/>
        <v>0</v>
      </c>
      <c r="AK429" s="140"/>
    </row>
    <row r="430" spans="24:37" x14ac:dyDescent="0.25">
      <c r="X430" s="140"/>
      <c r="Y430" s="140" t="s">
        <v>80</v>
      </c>
      <c r="Z430" s="145">
        <v>54</v>
      </c>
      <c r="AA430" s="145">
        <f>'COMMANDE PARTICULIER'!D67</f>
        <v>144.54545454545453</v>
      </c>
      <c r="AB430" s="150"/>
      <c r="AC430" s="146">
        <f>'COMMANDE PARTICULIER'!C67</f>
        <v>0</v>
      </c>
      <c r="AD430" s="140">
        <f t="shared" si="0"/>
        <v>0</v>
      </c>
      <c r="AE430" s="146">
        <f>'COMMANDE PRO'!C67</f>
        <v>0</v>
      </c>
      <c r="AF430" s="140">
        <f t="shared" si="1"/>
        <v>0</v>
      </c>
      <c r="AG430" s="140"/>
      <c r="AH430" s="140">
        <f t="shared" si="2"/>
        <v>0</v>
      </c>
      <c r="AI430" s="140">
        <f t="shared" si="3"/>
        <v>0</v>
      </c>
      <c r="AJ430" s="140">
        <f t="shared" si="4"/>
        <v>0</v>
      </c>
      <c r="AK430" s="140"/>
    </row>
    <row r="431" spans="24:37" x14ac:dyDescent="0.25">
      <c r="X431" s="140"/>
      <c r="Y431" s="140" t="s">
        <v>81</v>
      </c>
      <c r="Z431" s="145">
        <v>51.7</v>
      </c>
      <c r="AA431" s="145">
        <f>'COMMANDE PARTICULIER'!D68</f>
        <v>135.45454545454544</v>
      </c>
      <c r="AB431" s="150"/>
      <c r="AC431" s="146">
        <f>'COMMANDE PARTICULIER'!C68</f>
        <v>0</v>
      </c>
      <c r="AD431" s="140">
        <f t="shared" si="0"/>
        <v>0</v>
      </c>
      <c r="AE431" s="146">
        <f>'COMMANDE PRO'!C68</f>
        <v>0</v>
      </c>
      <c r="AF431" s="140">
        <f t="shared" si="1"/>
        <v>0</v>
      </c>
      <c r="AG431" s="140"/>
      <c r="AH431" s="140">
        <f t="shared" si="2"/>
        <v>0</v>
      </c>
      <c r="AI431" s="140">
        <f t="shared" si="3"/>
        <v>0</v>
      </c>
      <c r="AJ431" s="140">
        <f t="shared" si="4"/>
        <v>0</v>
      </c>
      <c r="AK431" s="140"/>
    </row>
    <row r="432" spans="24:37" x14ac:dyDescent="0.25">
      <c r="X432" s="140"/>
      <c r="Y432" s="145" t="s">
        <v>92</v>
      </c>
      <c r="Z432" s="145">
        <v>16</v>
      </c>
      <c r="AA432" s="145">
        <f>Z432</f>
        <v>16</v>
      </c>
      <c r="AB432" s="150"/>
      <c r="AC432" s="146">
        <v>1</v>
      </c>
      <c r="AD432" s="140">
        <f t="shared" si="0"/>
        <v>16</v>
      </c>
      <c r="AE432" s="146">
        <f>'COMMANDE PRO'!C69</f>
        <v>0</v>
      </c>
      <c r="AF432" s="140">
        <f t="shared" si="1"/>
        <v>0</v>
      </c>
      <c r="AG432" s="140"/>
      <c r="AH432" s="140">
        <f t="shared" si="2"/>
        <v>16</v>
      </c>
      <c r="AI432" s="140">
        <f t="shared" si="3"/>
        <v>0</v>
      </c>
      <c r="AJ432" s="140">
        <f t="shared" si="4"/>
        <v>0</v>
      </c>
      <c r="AK432" s="140"/>
    </row>
    <row r="433" spans="24:37" x14ac:dyDescent="0.25">
      <c r="X433" s="140"/>
      <c r="Y433" s="145" t="s">
        <v>99</v>
      </c>
      <c r="Z433" s="145">
        <v>36</v>
      </c>
      <c r="AA433" s="145">
        <v>109.09</v>
      </c>
      <c r="AB433" s="150"/>
      <c r="AC433" s="146">
        <f>'COMMANDE PARTICULIER'!C70</f>
        <v>0</v>
      </c>
      <c r="AD433" s="140">
        <f t="shared" si="0"/>
        <v>0</v>
      </c>
      <c r="AE433" s="146">
        <f>'COMMANDE PRO'!C70</f>
        <v>0</v>
      </c>
      <c r="AF433" s="140">
        <f t="shared" si="1"/>
        <v>0</v>
      </c>
      <c r="AG433" s="140"/>
      <c r="AH433" s="140">
        <f t="shared" ref="AH433" si="11">AC433*Z433</f>
        <v>0</v>
      </c>
      <c r="AI433" s="140">
        <f t="shared" ref="AI433" si="12">AD433-AH433</f>
        <v>0</v>
      </c>
      <c r="AJ433" s="140">
        <f t="shared" si="4"/>
        <v>0</v>
      </c>
      <c r="AK433" s="140"/>
    </row>
    <row r="434" spans="24:37" x14ac:dyDescent="0.25">
      <c r="X434" s="140"/>
      <c r="Y434" s="145"/>
      <c r="Z434" s="145"/>
      <c r="AA434" s="145"/>
      <c r="AB434" s="150"/>
      <c r="AC434" s="146"/>
      <c r="AD434" s="140"/>
      <c r="AE434" s="146"/>
      <c r="AF434" s="140"/>
      <c r="AG434" s="140"/>
      <c r="AH434" s="140">
        <f>SUM(AH383:AH433)</f>
        <v>93</v>
      </c>
      <c r="AI434" s="140"/>
      <c r="AJ434" s="140">
        <f>SUM(AJ383:AJ433)</f>
        <v>0</v>
      </c>
      <c r="AK434" s="140"/>
    </row>
    <row r="435" spans="24:37" x14ac:dyDescent="0.25">
      <c r="X435" s="140"/>
      <c r="Y435" s="145"/>
      <c r="Z435" s="145"/>
      <c r="AA435" s="145"/>
      <c r="AB435" s="150"/>
      <c r="AC435" s="146"/>
      <c r="AD435" s="140"/>
      <c r="AE435" s="146"/>
      <c r="AF435" s="140"/>
      <c r="AG435" s="140"/>
      <c r="AH435" s="140">
        <f>AD445-AH434+AD461</f>
        <v>265.18181818181813</v>
      </c>
      <c r="AI435" s="140"/>
      <c r="AJ435" s="140">
        <f>AF445-AJ434+AF461</f>
        <v>-550</v>
      </c>
      <c r="AK435" s="140"/>
    </row>
    <row r="436" spans="24:37" x14ac:dyDescent="0.25">
      <c r="X436" s="140"/>
      <c r="Y436" s="145"/>
      <c r="Z436" s="145"/>
      <c r="AA436" s="145"/>
      <c r="AB436" s="150"/>
      <c r="AC436" s="146"/>
      <c r="AD436" s="140"/>
      <c r="AE436" s="146"/>
      <c r="AF436" s="140"/>
      <c r="AG436" s="140"/>
      <c r="AH436" s="140"/>
      <c r="AI436" s="140"/>
      <c r="AJ436" s="140"/>
      <c r="AK436" s="140"/>
    </row>
    <row r="437" spans="24:37" x14ac:dyDescent="0.25">
      <c r="X437" s="140"/>
      <c r="Y437" s="145"/>
      <c r="Z437" s="145"/>
      <c r="AA437" s="145"/>
      <c r="AB437" s="150"/>
      <c r="AC437" s="146"/>
      <c r="AD437" s="140"/>
      <c r="AE437" s="146"/>
      <c r="AF437" s="140"/>
      <c r="AG437" s="140"/>
      <c r="AH437" s="140"/>
      <c r="AI437" s="140"/>
      <c r="AJ437" s="140"/>
      <c r="AK437" s="140"/>
    </row>
    <row r="438" spans="24:37" x14ac:dyDescent="0.25">
      <c r="X438" s="140"/>
      <c r="Y438" s="145"/>
      <c r="Z438" s="145"/>
      <c r="AA438" s="145"/>
      <c r="AB438" s="150"/>
      <c r="AC438" s="146"/>
      <c r="AD438" s="140"/>
      <c r="AE438" s="146"/>
      <c r="AF438" s="140"/>
      <c r="AG438" s="140"/>
      <c r="AH438" s="140"/>
      <c r="AI438" s="140"/>
      <c r="AJ438" s="140"/>
      <c r="AK438" s="140"/>
    </row>
    <row r="439" spans="24:37" x14ac:dyDescent="0.25">
      <c r="X439" s="140"/>
      <c r="Y439" s="145"/>
      <c r="Z439" s="145"/>
      <c r="AA439" s="145"/>
      <c r="AB439" s="150"/>
      <c r="AC439" s="146"/>
      <c r="AD439" s="140"/>
      <c r="AE439" s="146"/>
      <c r="AF439" s="140"/>
      <c r="AG439" s="140"/>
      <c r="AH439" s="140"/>
      <c r="AI439" s="140"/>
      <c r="AJ439" s="140"/>
      <c r="AK439" s="140"/>
    </row>
    <row r="440" spans="24:37" x14ac:dyDescent="0.25">
      <c r="X440" s="140"/>
      <c r="Y440" s="145"/>
      <c r="Z440" s="145"/>
      <c r="AA440" s="145"/>
      <c r="AB440" s="150"/>
      <c r="AC440" s="146"/>
      <c r="AD440" s="140"/>
      <c r="AE440" s="146"/>
      <c r="AF440" s="140"/>
      <c r="AG440" s="140"/>
      <c r="AH440" s="140"/>
      <c r="AI440" s="140"/>
      <c r="AJ440" s="140"/>
      <c r="AK440" s="140"/>
    </row>
    <row r="441" spans="24:37" x14ac:dyDescent="0.25">
      <c r="X441" s="140"/>
      <c r="Y441" s="145"/>
      <c r="Z441" s="145"/>
      <c r="AA441" s="145"/>
      <c r="AB441" s="150"/>
      <c r="AC441" s="146"/>
      <c r="AD441" s="140"/>
      <c r="AE441" s="146"/>
      <c r="AF441" s="140"/>
      <c r="AG441" s="140"/>
      <c r="AH441" s="140"/>
      <c r="AI441" s="140"/>
      <c r="AJ441" s="140"/>
      <c r="AK441" s="140"/>
    </row>
    <row r="442" spans="24:37" x14ac:dyDescent="0.25">
      <c r="X442" s="140"/>
      <c r="Y442" s="145"/>
      <c r="Z442" s="145"/>
      <c r="AA442" s="145"/>
      <c r="AB442" s="150"/>
      <c r="AC442" s="146"/>
      <c r="AD442" s="140"/>
      <c r="AE442" s="146"/>
      <c r="AF442" s="140"/>
      <c r="AG442" s="140"/>
      <c r="AH442" s="140"/>
      <c r="AI442" s="140"/>
      <c r="AJ442" s="140"/>
      <c r="AK442" s="140"/>
    </row>
    <row r="443" spans="24:37" x14ac:dyDescent="0.25">
      <c r="X443" s="140"/>
      <c r="Y443" s="145"/>
      <c r="Z443" s="145"/>
      <c r="AA443" s="145"/>
      <c r="AB443" s="150"/>
      <c r="AC443" s="146"/>
      <c r="AD443" s="140"/>
      <c r="AE443" s="146"/>
      <c r="AF443" s="140"/>
      <c r="AG443" s="140"/>
      <c r="AH443" s="140"/>
      <c r="AI443" s="140"/>
      <c r="AJ443" s="140"/>
      <c r="AK443" s="140"/>
    </row>
    <row r="444" spans="24:37" x14ac:dyDescent="0.25">
      <c r="X444" s="140"/>
      <c r="Y444" s="145"/>
      <c r="Z444" s="145"/>
      <c r="AA444" s="145"/>
      <c r="AB444" s="150"/>
      <c r="AC444" s="146"/>
      <c r="AD444" s="140"/>
      <c r="AE444" s="146"/>
      <c r="AF444" s="140"/>
      <c r="AG444" s="140"/>
      <c r="AH444" s="140"/>
      <c r="AI444" s="140"/>
      <c r="AJ444" s="140"/>
      <c r="AK444" s="140"/>
    </row>
    <row r="445" spans="24:37" x14ac:dyDescent="0.25">
      <c r="X445" s="140"/>
      <c r="Y445" s="140"/>
      <c r="Z445" s="140"/>
      <c r="AA445" s="140"/>
      <c r="AB445" s="140" t="s">
        <v>48</v>
      </c>
      <c r="AC445" s="140"/>
      <c r="AD445" s="140">
        <f>SUM(AD383:AD433)</f>
        <v>93</v>
      </c>
      <c r="AE445" s="140"/>
      <c r="AF445" s="140">
        <f>SUM(AF383:AF433)</f>
        <v>0</v>
      </c>
      <c r="AG445" s="140"/>
      <c r="AH445" s="140"/>
      <c r="AI445" s="140"/>
      <c r="AJ445" s="140"/>
      <c r="AK445" s="140"/>
    </row>
    <row r="446" spans="24:37" x14ac:dyDescent="0.25">
      <c r="X446" s="140"/>
      <c r="Y446" s="140"/>
      <c r="Z446" s="140"/>
      <c r="AA446" s="140"/>
      <c r="AB446" s="140"/>
      <c r="AC446" s="140" t="s">
        <v>50</v>
      </c>
      <c r="AD446" s="140">
        <v>550</v>
      </c>
      <c r="AE446" s="140"/>
      <c r="AF446" s="140">
        <v>550</v>
      </c>
      <c r="AG446" s="140"/>
      <c r="AH446" s="140"/>
      <c r="AI446" s="140"/>
      <c r="AJ446" s="140"/>
      <c r="AK446" s="140"/>
    </row>
    <row r="447" spans="24:37" x14ac:dyDescent="0.25">
      <c r="X447" s="140"/>
      <c r="Y447" s="140"/>
      <c r="Z447" s="140"/>
      <c r="AA447" s="140"/>
      <c r="AB447" s="140"/>
      <c r="AC447" s="140"/>
      <c r="AD447" s="140">
        <f>IF(AD450=1299,1150,IF(AD450=1849,1650,IF(AD450=2349,2100,0)))</f>
        <v>0</v>
      </c>
      <c r="AE447" s="140"/>
      <c r="AF447" s="140">
        <f>IF(AF450=1299,1150,IF(AF450=1849,1650,IF(AF450=2349,2100,0)))</f>
        <v>0</v>
      </c>
      <c r="AG447" s="140"/>
      <c r="AH447" s="140"/>
      <c r="AI447" s="140"/>
      <c r="AJ447" s="140"/>
      <c r="AK447" s="140"/>
    </row>
    <row r="448" spans="24:37" x14ac:dyDescent="0.25">
      <c r="X448" s="140"/>
      <c r="Y448" s="140"/>
      <c r="Z448" s="140"/>
      <c r="AA448" s="140"/>
      <c r="AB448" s="140" t="s">
        <v>49</v>
      </c>
      <c r="AC448" s="140"/>
      <c r="AD448" s="140">
        <f>'COMMANDE PARTICULIER'!F72</f>
        <v>999</v>
      </c>
      <c r="AE448" s="140"/>
      <c r="AF448" s="140">
        <f>'COMMANDE PRO'!F72</f>
        <v>0</v>
      </c>
      <c r="AG448" s="140"/>
      <c r="AH448" s="140"/>
      <c r="AI448" s="140"/>
      <c r="AJ448" s="140"/>
      <c r="AK448" s="140"/>
    </row>
    <row r="449" spans="24:37" x14ac:dyDescent="0.25">
      <c r="X449" s="140"/>
      <c r="Y449" s="140"/>
      <c r="Z449" s="140"/>
      <c r="AA449" s="140"/>
      <c r="AB449" s="140" t="s">
        <v>51</v>
      </c>
      <c r="AC449" s="140"/>
      <c r="AD449" s="140">
        <f>AD448/1.1</f>
        <v>908.18181818181813</v>
      </c>
      <c r="AE449" s="140"/>
      <c r="AF449" s="140">
        <f>AF448/1.2</f>
        <v>0</v>
      </c>
      <c r="AG449" s="140"/>
      <c r="AH449" s="140"/>
      <c r="AI449" s="140"/>
      <c r="AJ449" s="140"/>
      <c r="AK449" s="140"/>
    </row>
    <row r="450" spans="24:37" x14ac:dyDescent="0.25">
      <c r="X450" s="140"/>
      <c r="Y450" s="140"/>
      <c r="Z450" s="140"/>
      <c r="AA450" s="140"/>
      <c r="AB450" s="140" t="s">
        <v>52</v>
      </c>
      <c r="AC450" s="140"/>
      <c r="AD450" s="140">
        <f>'COMMANDE PARTICULIER'!F76</f>
        <v>0</v>
      </c>
      <c r="AE450" s="140"/>
      <c r="AF450" s="140">
        <f>'COMMANDE PRO'!F76</f>
        <v>0</v>
      </c>
      <c r="AG450" s="140"/>
      <c r="AH450" s="140"/>
      <c r="AI450" s="140"/>
      <c r="AJ450" s="140"/>
      <c r="AK450" s="140"/>
    </row>
    <row r="451" spans="24:37" x14ac:dyDescent="0.25">
      <c r="X451" s="140"/>
      <c r="Y451" s="140"/>
      <c r="Z451" s="140"/>
      <c r="AA451" s="140"/>
      <c r="AB451" s="140" t="s">
        <v>53</v>
      </c>
      <c r="AC451" s="140"/>
      <c r="AD451" s="140">
        <f>AD448-AD450</f>
        <v>999</v>
      </c>
      <c r="AE451" s="140"/>
      <c r="AF451" s="140">
        <f t="shared" ref="AF451" si="13">AF448-AF450</f>
        <v>0</v>
      </c>
      <c r="AG451" s="140"/>
      <c r="AH451" s="140"/>
      <c r="AI451" s="140"/>
      <c r="AJ451" s="140"/>
      <c r="AK451" s="140"/>
    </row>
    <row r="452" spans="24:37" x14ac:dyDescent="0.25">
      <c r="X452" s="140"/>
      <c r="Y452" s="140"/>
      <c r="Z452" s="140"/>
      <c r="AA452" s="140"/>
      <c r="AB452" s="140"/>
      <c r="AC452" s="140"/>
      <c r="AD452" s="140"/>
      <c r="AE452" s="140"/>
      <c r="AF452" s="140"/>
      <c r="AG452" s="140"/>
      <c r="AH452" s="140"/>
      <c r="AI452" s="140"/>
      <c r="AJ452" s="140"/>
      <c r="AK452" s="140"/>
    </row>
    <row r="453" spans="24:37" x14ac:dyDescent="0.25">
      <c r="X453" s="140"/>
      <c r="Y453" s="140"/>
      <c r="Z453" s="140"/>
      <c r="AA453" s="140"/>
      <c r="AB453" s="140" t="s">
        <v>54</v>
      </c>
      <c r="AC453" s="140"/>
      <c r="AD453" s="140">
        <f>AD451/1.1+AD447-AD445-AD446</f>
        <v>265.18181818181813</v>
      </c>
      <c r="AE453" s="140"/>
      <c r="AF453" s="140">
        <f>AF451/1.2+AF447-AF445-AF446</f>
        <v>-550</v>
      </c>
      <c r="AG453" s="140"/>
      <c r="AH453" s="140"/>
      <c r="AI453" s="140"/>
      <c r="AJ453" s="140"/>
      <c r="AK453" s="140"/>
    </row>
    <row r="454" spans="24:37" x14ac:dyDescent="0.25"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</row>
    <row r="455" spans="24:37" x14ac:dyDescent="0.25">
      <c r="X455" s="140"/>
      <c r="Y455" s="140"/>
      <c r="Z455" s="140"/>
      <c r="AA455" s="140"/>
      <c r="AB455" s="140" t="s">
        <v>55</v>
      </c>
      <c r="AC455" s="140"/>
      <c r="AD455" s="140">
        <v>300</v>
      </c>
      <c r="AE455" s="140"/>
      <c r="AF455" s="140">
        <v>300</v>
      </c>
      <c r="AG455" s="140"/>
      <c r="AH455" s="140"/>
      <c r="AI455" s="140"/>
      <c r="AJ455" s="140"/>
      <c r="AK455" s="140"/>
    </row>
    <row r="456" spans="24:37" x14ac:dyDescent="0.25"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</row>
    <row r="457" spans="24:37" x14ac:dyDescent="0.25">
      <c r="X457" s="140"/>
      <c r="Y457" s="140"/>
      <c r="Z457" s="140"/>
      <c r="AA457" s="140"/>
      <c r="AB457" s="140" t="s">
        <v>56</v>
      </c>
      <c r="AC457" s="140"/>
      <c r="AD457" s="140">
        <f>IF(AD445=0,0,(AD453-AD455)*1.1)</f>
        <v>-38.300000000000061</v>
      </c>
      <c r="AE457" s="140"/>
      <c r="AF457" s="140">
        <f>IF(AF445=0,0,(AF453-AF455)*1.2)</f>
        <v>0</v>
      </c>
      <c r="AG457" s="140"/>
      <c r="AH457" s="140"/>
      <c r="AI457" s="140"/>
      <c r="AJ457" s="140"/>
      <c r="AK457" s="140"/>
    </row>
    <row r="458" spans="24:37" x14ac:dyDescent="0.25">
      <c r="X458" s="140"/>
      <c r="Y458" s="140"/>
      <c r="Z458" s="140"/>
      <c r="AA458" s="140"/>
      <c r="AB458" s="140"/>
      <c r="AC458" s="140"/>
      <c r="AD458" s="140">
        <f>IF(AD457&lt;0,0,AD457)</f>
        <v>0</v>
      </c>
      <c r="AE458" s="140"/>
      <c r="AF458" s="140">
        <f t="shared" ref="AF458" si="14">IF(AF457&lt;0,0,AF457)</f>
        <v>0</v>
      </c>
      <c r="AG458" s="140"/>
      <c r="AH458" s="140"/>
      <c r="AI458" s="140"/>
      <c r="AJ458" s="140"/>
      <c r="AK458" s="140"/>
    </row>
    <row r="459" spans="24:37" x14ac:dyDescent="0.25">
      <c r="X459" s="140"/>
      <c r="Y459" s="140"/>
      <c r="Z459" s="140"/>
      <c r="AA459" s="140"/>
      <c r="AB459" s="140" t="s">
        <v>57</v>
      </c>
      <c r="AC459" s="140"/>
      <c r="AD459" s="140">
        <f>'COMMANDE PARTICULIER'!F84</f>
        <v>999</v>
      </c>
      <c r="AE459" s="140"/>
      <c r="AF459" s="140">
        <f>'COMMANDE PRO'!F84</f>
        <v>0</v>
      </c>
      <c r="AG459" s="140"/>
      <c r="AH459" s="140"/>
      <c r="AI459" s="140"/>
      <c r="AJ459" s="140"/>
      <c r="AK459" s="140"/>
    </row>
    <row r="460" spans="24:37" x14ac:dyDescent="0.25"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  <c r="AH460" s="140"/>
      <c r="AI460" s="140"/>
      <c r="AJ460" s="140"/>
      <c r="AK460" s="140"/>
    </row>
    <row r="461" spans="24:37" x14ac:dyDescent="0.25">
      <c r="X461" s="140"/>
      <c r="Y461" s="140"/>
      <c r="Z461" s="140"/>
      <c r="AA461" s="140"/>
      <c r="AB461" s="140" t="s">
        <v>58</v>
      </c>
      <c r="AC461" s="140"/>
      <c r="AD461" s="140">
        <f>AD459/1.1+AD447-AD446-AD445</f>
        <v>265.18181818181813</v>
      </c>
      <c r="AE461" s="140"/>
      <c r="AF461" s="140">
        <f>AF459/1.2+AF447-AF446-AF445</f>
        <v>-550</v>
      </c>
      <c r="AG461" s="140"/>
      <c r="AH461" s="140"/>
      <c r="AI461" s="140"/>
      <c r="AJ461" s="140"/>
      <c r="AK461" s="140"/>
    </row>
    <row r="462" spans="24:37" x14ac:dyDescent="0.25"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</row>
    <row r="463" spans="24:37" x14ac:dyDescent="0.25"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</row>
    <row r="464" spans="24:37" x14ac:dyDescent="0.25"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</row>
    <row r="465" spans="24:37" x14ac:dyDescent="0.25"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</row>
    <row r="466" spans="24:37" x14ac:dyDescent="0.25"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</row>
    <row r="467" spans="24:37" x14ac:dyDescent="0.25">
      <c r="X467" s="140"/>
      <c r="Y467" s="140"/>
      <c r="Z467" s="140"/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</row>
    <row r="468" spans="24:37" x14ac:dyDescent="0.25">
      <c r="X468" s="140"/>
      <c r="Y468" s="140"/>
      <c r="Z468" s="140"/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</row>
    <row r="469" spans="24:37" x14ac:dyDescent="0.25">
      <c r="X469" s="140"/>
      <c r="Y469" s="140"/>
      <c r="Z469" s="140"/>
      <c r="AA469" s="140"/>
      <c r="AB469" s="140"/>
      <c r="AC469" s="140"/>
      <c r="AD469" s="140"/>
      <c r="AE469" s="140"/>
      <c r="AF469" s="140"/>
      <c r="AG469" s="140"/>
      <c r="AH469" s="140"/>
      <c r="AI469" s="140"/>
      <c r="AJ469" s="140"/>
      <c r="AK469" s="140"/>
    </row>
    <row r="470" spans="24:37" x14ac:dyDescent="0.25">
      <c r="X470" s="140"/>
      <c r="Y470" s="140"/>
      <c r="Z470" s="140"/>
      <c r="AA470" s="140"/>
      <c r="AB470" s="140"/>
      <c r="AC470" s="140"/>
      <c r="AD470" s="140"/>
      <c r="AE470" s="140"/>
      <c r="AF470" s="140"/>
      <c r="AG470" s="140"/>
      <c r="AH470" s="140"/>
      <c r="AI470" s="140"/>
      <c r="AJ470" s="140"/>
      <c r="AK470" s="140"/>
    </row>
  </sheetData>
  <mergeCells count="29">
    <mergeCell ref="E5:F5"/>
    <mergeCell ref="G5:H5"/>
    <mergeCell ref="E6:F6"/>
    <mergeCell ref="G6:H6"/>
    <mergeCell ref="A2:J2"/>
    <mergeCell ref="E3:F3"/>
    <mergeCell ref="G3:H3"/>
    <mergeCell ref="E4:F4"/>
    <mergeCell ref="G4:H4"/>
    <mergeCell ref="AC381:AD381"/>
    <mergeCell ref="AE381:AF381"/>
    <mergeCell ref="Y403:Y404"/>
    <mergeCell ref="Y405:Y406"/>
    <mergeCell ref="Y409:Y410"/>
    <mergeCell ref="Y383:Y384"/>
    <mergeCell ref="Y387:Y388"/>
    <mergeCell ref="Y389:Y390"/>
    <mergeCell ref="Y391:Y392"/>
    <mergeCell ref="Y395:Y396"/>
    <mergeCell ref="Y397:Y398"/>
    <mergeCell ref="Y385:Y386"/>
    <mergeCell ref="Y393:Y394"/>
    <mergeCell ref="Y407:Y408"/>
    <mergeCell ref="Y417:Y418"/>
    <mergeCell ref="Y419:Y420"/>
    <mergeCell ref="Y421:Y422"/>
    <mergeCell ref="Y411:Y412"/>
    <mergeCell ref="Y413:Y414"/>
    <mergeCell ref="Y415:Y41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COMMANDE PARTICULIER</vt:lpstr>
      <vt:lpstr>FACTURE PARTICULIER </vt:lpstr>
      <vt:lpstr>COMMANDE PRO</vt:lpstr>
      <vt:lpstr>FACTURE PRO</vt:lpstr>
      <vt:lpstr>Feuil2</vt:lpstr>
      <vt:lpstr>Feuil1</vt:lpstr>
      <vt:lpstr>Feuil7</vt:lpstr>
      <vt:lpstr>'COMMANDE PARTICULIER'!Zone_d_impression</vt:lpstr>
      <vt:lpstr>'COMMANDE PRO'!Zone_d_impression</vt:lpstr>
      <vt:lpstr>'FACTURE PARTICULIER '!Zone_d_impression</vt:lpstr>
      <vt:lpstr>'FACTURE PRO'!Zone_d_impression</vt:lpstr>
      <vt:lpstr>Feuil7!Zone_d_impression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skowronek</dc:creator>
  <cp:lastModifiedBy>jimmy skowronek</cp:lastModifiedBy>
  <cp:lastPrinted>2024-07-10T06:06:52Z</cp:lastPrinted>
  <dcterms:created xsi:type="dcterms:W3CDTF">2024-04-06T08:31:21Z</dcterms:created>
  <dcterms:modified xsi:type="dcterms:W3CDTF">2024-10-07T14:32:31Z</dcterms:modified>
</cp:coreProperties>
</file>